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0-162 - Stavební úprav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'2020-162 - Stavební úprav...'!$C$149:$K$468</definedName>
    <definedName name="_xlnm.Print_Area" localSheetId="1">'2020-162 - Stavební úprav...'!$C$4:$J$76,'2020-162 - Stavební úprav...'!$C$82:$J$133,'2020-162 - Stavební úprav...'!$C$139:$J$468</definedName>
    <definedName name="_xlnm.Print_Titles" localSheetId="1">'2020-162 - Stavební úprav...'!$149:$149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68"/>
  <c r="BH468"/>
  <c r="BG468"/>
  <c r="BF468"/>
  <c r="T468"/>
  <c r="T467"/>
  <c r="R468"/>
  <c r="R467"/>
  <c r="P468"/>
  <c r="P467"/>
  <c r="BI466"/>
  <c r="BH466"/>
  <c r="BG466"/>
  <c r="BF466"/>
  <c r="T466"/>
  <c r="T465"/>
  <c r="R466"/>
  <c r="R465"/>
  <c r="P466"/>
  <c r="P465"/>
  <c r="BI464"/>
  <c r="BH464"/>
  <c r="BG464"/>
  <c r="BF464"/>
  <c r="T464"/>
  <c r="T463"/>
  <c r="T462"/>
  <c r="R464"/>
  <c r="R463"/>
  <c r="R462"/>
  <c r="P464"/>
  <c r="P463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48"/>
  <c r="BH448"/>
  <c r="BG448"/>
  <c r="BF448"/>
  <c r="T448"/>
  <c r="R448"/>
  <c r="P448"/>
  <c r="BI437"/>
  <c r="BH437"/>
  <c r="BG437"/>
  <c r="BF437"/>
  <c r="T437"/>
  <c r="R437"/>
  <c r="P437"/>
  <c r="BI435"/>
  <c r="BH435"/>
  <c r="BG435"/>
  <c r="BF435"/>
  <c r="T435"/>
  <c r="R435"/>
  <c r="P435"/>
  <c r="BI434"/>
  <c r="BH434"/>
  <c r="BG434"/>
  <c r="BF434"/>
  <c r="T434"/>
  <c r="R434"/>
  <c r="P434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18"/>
  <c r="BH418"/>
  <c r="BG418"/>
  <c r="BF418"/>
  <c r="T418"/>
  <c r="R418"/>
  <c r="P418"/>
  <c r="BI411"/>
  <c r="BH411"/>
  <c r="BG411"/>
  <c r="BF411"/>
  <c r="T411"/>
  <c r="R411"/>
  <c r="P411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397"/>
  <c r="BH397"/>
  <c r="BG397"/>
  <c r="BF397"/>
  <c r="T397"/>
  <c r="R397"/>
  <c r="P397"/>
  <c r="BI395"/>
  <c r="BH395"/>
  <c r="BG395"/>
  <c r="BF395"/>
  <c r="T395"/>
  <c r="R395"/>
  <c r="P395"/>
  <c r="BI388"/>
  <c r="BH388"/>
  <c r="BG388"/>
  <c r="BF388"/>
  <c r="T388"/>
  <c r="R388"/>
  <c r="P388"/>
  <c r="BI386"/>
  <c r="BH386"/>
  <c r="BG386"/>
  <c r="BF386"/>
  <c r="T386"/>
  <c r="R386"/>
  <c r="P386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59"/>
  <c r="BH359"/>
  <c r="BG359"/>
  <c r="BF359"/>
  <c r="T359"/>
  <c r="R359"/>
  <c r="P359"/>
  <c r="BI348"/>
  <c r="BH348"/>
  <c r="BG348"/>
  <c r="BF348"/>
  <c r="T348"/>
  <c r="T347"/>
  <c r="R348"/>
  <c r="R347"/>
  <c r="P348"/>
  <c r="P347"/>
  <c r="BI346"/>
  <c r="BH346"/>
  <c r="BG346"/>
  <c r="BF346"/>
  <c r="T346"/>
  <c r="R346"/>
  <c r="P346"/>
  <c r="BI345"/>
  <c r="BH345"/>
  <c r="BG345"/>
  <c r="BF345"/>
  <c r="T345"/>
  <c r="R345"/>
  <c r="P345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1"/>
  <c r="BH281"/>
  <c r="BG281"/>
  <c r="BF281"/>
  <c r="T281"/>
  <c r="R281"/>
  <c r="P281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T220"/>
  <c r="R221"/>
  <c r="R220"/>
  <c r="P221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193"/>
  <c r="BH193"/>
  <c r="BG193"/>
  <c r="BF193"/>
  <c r="T193"/>
  <c r="R193"/>
  <c r="P193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J147"/>
  <c r="J146"/>
  <c r="F146"/>
  <c r="F144"/>
  <c r="E142"/>
  <c r="BI131"/>
  <c r="BH131"/>
  <c r="BG131"/>
  <c r="BF131"/>
  <c r="BI130"/>
  <c r="BH130"/>
  <c r="BG130"/>
  <c r="BF130"/>
  <c r="BE130"/>
  <c r="BI129"/>
  <c r="BH129"/>
  <c r="BG129"/>
  <c r="BF129"/>
  <c r="BE129"/>
  <c r="BI128"/>
  <c r="BH128"/>
  <c r="BG128"/>
  <c r="BF128"/>
  <c r="BE128"/>
  <c r="BI127"/>
  <c r="BH127"/>
  <c r="BG127"/>
  <c r="BF127"/>
  <c r="BE127"/>
  <c r="BI126"/>
  <c r="BH126"/>
  <c r="BG126"/>
  <c r="BF126"/>
  <c r="BE126"/>
  <c r="J90"/>
  <c r="J89"/>
  <c r="F89"/>
  <c r="F87"/>
  <c r="E85"/>
  <c r="J16"/>
  <c r="E16"/>
  <c r="F147"/>
  <c r="J15"/>
  <c r="J10"/>
  <c r="J144"/>
  <c i="1" r="L90"/>
  <c r="AM90"/>
  <c r="AM89"/>
  <c r="L89"/>
  <c r="AM87"/>
  <c r="L87"/>
  <c r="L85"/>
  <c r="L84"/>
  <c i="2" r="J468"/>
  <c r="J466"/>
  <c r="BK464"/>
  <c r="J461"/>
  <c r="BK459"/>
  <c r="J459"/>
  <c r="BK448"/>
  <c r="J437"/>
  <c r="J435"/>
  <c r="J434"/>
  <c r="J432"/>
  <c r="J429"/>
  <c r="BK427"/>
  <c r="J418"/>
  <c r="J411"/>
  <c r="J405"/>
  <c r="J404"/>
  <c r="BK397"/>
  <c r="J388"/>
  <c r="J376"/>
  <c r="BK374"/>
  <c r="BK371"/>
  <c r="BK370"/>
  <c r="BK359"/>
  <c r="BK348"/>
  <c r="BK346"/>
  <c r="J345"/>
  <c r="BK335"/>
  <c r="J334"/>
  <c r="J332"/>
  <c r="BK330"/>
  <c r="J328"/>
  <c r="BK326"/>
  <c r="BK325"/>
  <c r="J323"/>
  <c r="BK321"/>
  <c r="BK319"/>
  <c r="J318"/>
  <c r="BK317"/>
  <c r="J316"/>
  <c r="J315"/>
  <c r="BK314"/>
  <c r="J312"/>
  <c r="BK310"/>
  <c r="J309"/>
  <c r="BK307"/>
  <c r="BK306"/>
  <c r="BK304"/>
  <c r="BK291"/>
  <c r="J289"/>
  <c r="BK281"/>
  <c r="BK279"/>
  <c r="J278"/>
  <c r="BK277"/>
  <c r="J274"/>
  <c r="BK272"/>
  <c r="BK270"/>
  <c r="J268"/>
  <c r="BK267"/>
  <c r="BK266"/>
  <c r="J264"/>
  <c r="BK263"/>
  <c r="BK262"/>
  <c r="J259"/>
  <c r="BK257"/>
  <c r="J255"/>
  <c r="BK254"/>
  <c r="J253"/>
  <c r="J252"/>
  <c r="J251"/>
  <c r="BK250"/>
  <c r="BK249"/>
  <c r="BK247"/>
  <c r="BK246"/>
  <c r="J245"/>
  <c r="J244"/>
  <c r="BK243"/>
  <c r="J242"/>
  <c r="J236"/>
  <c r="J234"/>
  <c r="J233"/>
  <c r="J232"/>
  <c r="J230"/>
  <c r="BK228"/>
  <c r="J225"/>
  <c r="BK221"/>
  <c r="BK219"/>
  <c r="BK216"/>
  <c r="BK215"/>
  <c r="BK212"/>
  <c r="BK210"/>
  <c r="J203"/>
  <c r="J193"/>
  <c r="J183"/>
  <c r="J181"/>
  <c r="J180"/>
  <c r="J178"/>
  <c r="BK174"/>
  <c r="BK172"/>
  <c r="BK161"/>
  <c r="BK158"/>
  <c r="J156"/>
  <c r="BK153"/>
  <c i="1" r="AS94"/>
  <c i="2" r="BK466"/>
  <c r="J460"/>
  <c r="J448"/>
  <c r="BK437"/>
  <c r="BK435"/>
  <c r="BK434"/>
  <c r="BK431"/>
  <c r="J430"/>
  <c r="BK429"/>
  <c r="BK425"/>
  <c r="J409"/>
  <c r="BK395"/>
  <c r="BK388"/>
  <c r="BK376"/>
  <c r="J374"/>
  <c r="BK373"/>
  <c r="J372"/>
  <c r="J371"/>
  <c r="J370"/>
  <c r="J359"/>
  <c r="J348"/>
  <c r="J346"/>
  <c r="J335"/>
  <c r="BK334"/>
  <c r="BK328"/>
  <c r="J326"/>
  <c r="J325"/>
  <c r="BK323"/>
  <c r="J321"/>
  <c r="J320"/>
  <c r="BK318"/>
  <c r="BK316"/>
  <c r="J314"/>
  <c r="BK313"/>
  <c r="BK311"/>
  <c r="BK309"/>
  <c r="BK308"/>
  <c r="J307"/>
  <c r="J304"/>
  <c r="BK302"/>
  <c r="BK290"/>
  <c r="J290"/>
  <c r="BK289"/>
  <c r="J281"/>
  <c r="J279"/>
  <c r="BK278"/>
  <c r="J277"/>
  <c r="BK274"/>
  <c r="J272"/>
  <c r="J270"/>
  <c r="BK268"/>
  <c r="J267"/>
  <c r="J266"/>
  <c r="BK264"/>
  <c r="J263"/>
  <c r="J262"/>
  <c r="BK261"/>
  <c r="J257"/>
  <c r="J254"/>
  <c r="BK253"/>
  <c r="BK252"/>
  <c r="BK251"/>
  <c r="J250"/>
  <c r="J249"/>
  <c r="J247"/>
  <c r="J246"/>
  <c r="BK245"/>
  <c r="BK244"/>
  <c r="J243"/>
  <c r="BK242"/>
  <c r="BK241"/>
  <c r="J464"/>
  <c r="BK461"/>
  <c r="BK460"/>
  <c r="J425"/>
  <c r="BK418"/>
  <c r="BK409"/>
  <c r="BK408"/>
  <c r="BK406"/>
  <c r="BK405"/>
  <c r="J395"/>
  <c r="BK386"/>
  <c r="J373"/>
  <c r="BK372"/>
  <c r="BK345"/>
  <c r="BK332"/>
  <c r="J330"/>
  <c r="BK320"/>
  <c r="J319"/>
  <c r="J317"/>
  <c r="BK315"/>
  <c r="J313"/>
  <c r="BK312"/>
  <c r="J311"/>
  <c r="J310"/>
  <c r="J308"/>
  <c r="J306"/>
  <c r="J302"/>
  <c r="J291"/>
  <c r="J261"/>
  <c r="BK259"/>
  <c r="BK255"/>
  <c r="J241"/>
  <c r="BK239"/>
  <c r="J238"/>
  <c r="BK234"/>
  <c r="BK232"/>
  <c r="BK230"/>
  <c r="J227"/>
  <c r="J224"/>
  <c r="J215"/>
  <c r="J214"/>
  <c r="BK208"/>
  <c r="J205"/>
  <c r="BK193"/>
  <c r="BK180"/>
  <c r="BK179"/>
  <c r="J177"/>
  <c r="BK176"/>
  <c r="J173"/>
  <c r="J172"/>
  <c r="J161"/>
  <c r="J158"/>
  <c r="BK156"/>
  <c r="J153"/>
  <c r="BK468"/>
  <c r="BK432"/>
  <c r="J431"/>
  <c r="BK430"/>
  <c r="J427"/>
  <c r="BK411"/>
  <c r="J408"/>
  <c r="J406"/>
  <c r="BK404"/>
  <c r="J397"/>
  <c r="J386"/>
  <c r="J239"/>
  <c r="BK238"/>
  <c r="BK236"/>
  <c r="BK233"/>
  <c r="J228"/>
  <c r="BK227"/>
  <c r="BK225"/>
  <c r="BK224"/>
  <c r="J221"/>
  <c r="J219"/>
  <c r="J216"/>
  <c r="BK214"/>
  <c r="J212"/>
  <c r="J210"/>
  <c r="J208"/>
  <c r="BK205"/>
  <c r="BK203"/>
  <c r="BK183"/>
  <c r="BK181"/>
  <c r="J179"/>
  <c r="BK178"/>
  <c r="BK177"/>
  <c r="J176"/>
  <c r="J174"/>
  <c r="BK173"/>
  <c l="1" r="T160"/>
  <c r="T182"/>
  <c r="T213"/>
  <c r="BK229"/>
  <c r="J229"/>
  <c r="J103"/>
  <c r="T229"/>
  <c r="R237"/>
  <c r="T240"/>
  <c r="R256"/>
  <c r="R260"/>
  <c r="P265"/>
  <c r="R269"/>
  <c r="BK280"/>
  <c r="J280"/>
  <c r="J111"/>
  <c r="BK305"/>
  <c r="J305"/>
  <c r="J112"/>
  <c r="BK331"/>
  <c r="J331"/>
  <c r="J113"/>
  <c r="T358"/>
  <c r="T396"/>
  <c r="T426"/>
  <c r="BK436"/>
  <c r="J436"/>
  <c r="J118"/>
  <c r="P152"/>
  <c r="R160"/>
  <c r="R182"/>
  <c r="R213"/>
  <c r="BK223"/>
  <c r="T223"/>
  <c r="BK237"/>
  <c r="J237"/>
  <c r="J104"/>
  <c r="T237"/>
  <c r="R240"/>
  <c r="P256"/>
  <c r="P260"/>
  <c r="R265"/>
  <c r="P269"/>
  <c r="P276"/>
  <c r="R276"/>
  <c r="T276"/>
  <c r="T280"/>
  <c r="T305"/>
  <c r="T331"/>
  <c r="P358"/>
  <c r="P396"/>
  <c r="P426"/>
  <c r="R426"/>
  <c r="R436"/>
  <c r="R152"/>
  <c r="R151"/>
  <c r="BK160"/>
  <c r="J160"/>
  <c r="J97"/>
  <c r="BK182"/>
  <c r="J182"/>
  <c r="J98"/>
  <c r="BK213"/>
  <c r="J213"/>
  <c r="J99"/>
  <c r="P223"/>
  <c r="P229"/>
  <c r="P237"/>
  <c r="P240"/>
  <c r="BK260"/>
  <c r="J260"/>
  <c r="J107"/>
  <c r="T260"/>
  <c r="BK269"/>
  <c r="J269"/>
  <c r="J109"/>
  <c r="BK276"/>
  <c r="J276"/>
  <c r="J110"/>
  <c r="P280"/>
  <c r="R305"/>
  <c r="R331"/>
  <c r="R358"/>
  <c r="R396"/>
  <c r="T436"/>
  <c r="BK152"/>
  <c r="J152"/>
  <c r="J96"/>
  <c r="T152"/>
  <c r="T151"/>
  <c r="P160"/>
  <c r="P182"/>
  <c r="P213"/>
  <c r="R223"/>
  <c r="R229"/>
  <c r="BK240"/>
  <c r="J240"/>
  <c r="J105"/>
  <c r="BK256"/>
  <c r="J256"/>
  <c r="J106"/>
  <c r="T256"/>
  <c r="BK265"/>
  <c r="J265"/>
  <c r="J108"/>
  <c r="T265"/>
  <c r="T269"/>
  <c r="R280"/>
  <c r="P305"/>
  <c r="P331"/>
  <c r="BK358"/>
  <c r="J358"/>
  <c r="J115"/>
  <c r="BK396"/>
  <c r="J396"/>
  <c r="J116"/>
  <c r="BK426"/>
  <c r="J426"/>
  <c r="J117"/>
  <c r="P436"/>
  <c r="BE153"/>
  <c r="BE173"/>
  <c r="BE174"/>
  <c r="BE176"/>
  <c r="BE178"/>
  <c r="BE180"/>
  <c r="BE193"/>
  <c r="BE208"/>
  <c r="BE214"/>
  <c r="BE219"/>
  <c r="BE224"/>
  <c r="BE225"/>
  <c r="BE227"/>
  <c r="BE236"/>
  <c r="BE374"/>
  <c r="BE388"/>
  <c r="BE418"/>
  <c r="BE435"/>
  <c r="BK347"/>
  <c r="J347"/>
  <c r="J114"/>
  <c r="J87"/>
  <c r="BE158"/>
  <c r="BE161"/>
  <c r="BE183"/>
  <c r="BE203"/>
  <c r="BE205"/>
  <c r="BE215"/>
  <c r="BE221"/>
  <c r="BE228"/>
  <c r="BE230"/>
  <c r="BE234"/>
  <c r="BE238"/>
  <c r="BE245"/>
  <c r="BE246"/>
  <c r="BE253"/>
  <c r="BE254"/>
  <c r="BE335"/>
  <c r="BE397"/>
  <c r="BE425"/>
  <c r="BE429"/>
  <c r="BE468"/>
  <c r="BE242"/>
  <c r="BE243"/>
  <c r="BE247"/>
  <c r="BE252"/>
  <c r="BE259"/>
  <c r="BE262"/>
  <c r="BE263"/>
  <c r="BE266"/>
  <c r="BE267"/>
  <c r="BE274"/>
  <c r="BE277"/>
  <c r="BE278"/>
  <c r="BE279"/>
  <c r="BE281"/>
  <c r="BE290"/>
  <c r="BE291"/>
  <c r="BE302"/>
  <c r="BE307"/>
  <c r="BE308"/>
  <c r="BE310"/>
  <c r="BE315"/>
  <c r="BE317"/>
  <c r="BE326"/>
  <c r="BE332"/>
  <c r="BE345"/>
  <c r="BE346"/>
  <c r="BE348"/>
  <c r="BE370"/>
  <c r="BE371"/>
  <c r="BE372"/>
  <c r="BE373"/>
  <c r="BE386"/>
  <c r="BE404"/>
  <c r="BE405"/>
  <c r="BE406"/>
  <c r="BE409"/>
  <c r="BE411"/>
  <c r="BE427"/>
  <c r="BE431"/>
  <c r="BE432"/>
  <c r="BE460"/>
  <c r="BE466"/>
  <c r="BK220"/>
  <c r="J220"/>
  <c r="J100"/>
  <c r="BK465"/>
  <c r="J465"/>
  <c r="J121"/>
  <c r="F90"/>
  <c r="BE156"/>
  <c r="BE172"/>
  <c r="BE177"/>
  <c r="BE179"/>
  <c r="BE181"/>
  <c r="BE210"/>
  <c r="BE212"/>
  <c r="BE216"/>
  <c r="BE232"/>
  <c r="BE233"/>
  <c r="BE239"/>
  <c r="BE241"/>
  <c r="BE244"/>
  <c r="BE249"/>
  <c r="BE250"/>
  <c r="BE251"/>
  <c r="BE255"/>
  <c r="BE257"/>
  <c r="BE261"/>
  <c r="BE264"/>
  <c r="BE268"/>
  <c r="BE270"/>
  <c r="BE272"/>
  <c r="BE289"/>
  <c r="BE304"/>
  <c r="BE306"/>
  <c r="BE309"/>
  <c r="BE311"/>
  <c r="BE312"/>
  <c r="BE313"/>
  <c r="BE314"/>
  <c r="BE316"/>
  <c r="BE318"/>
  <c r="BE319"/>
  <c r="BE320"/>
  <c r="BE321"/>
  <c r="BE323"/>
  <c r="BE325"/>
  <c r="BE328"/>
  <c r="BE330"/>
  <c r="BE334"/>
  <c r="BE359"/>
  <c r="BE376"/>
  <c r="BE395"/>
  <c r="BE408"/>
  <c r="BE430"/>
  <c r="BE434"/>
  <c r="BE437"/>
  <c r="BE448"/>
  <c r="BE459"/>
  <c r="BE461"/>
  <c r="BE464"/>
  <c r="BK463"/>
  <c r="BK462"/>
  <c r="J462"/>
  <c r="J119"/>
  <c r="BK467"/>
  <c r="J467"/>
  <c r="J122"/>
  <c r="F37"/>
  <c i="1" r="BD95"/>
  <c r="BD94"/>
  <c r="W33"/>
  <c i="2" r="F34"/>
  <c i="1" r="BA95"/>
  <c r="BA94"/>
  <c r="W30"/>
  <c i="2" r="J34"/>
  <c i="1" r="AW95"/>
  <c i="2" r="F35"/>
  <c i="1" r="BB95"/>
  <c r="BB94"/>
  <c r="AX94"/>
  <c i="2" r="F36"/>
  <c i="1" r="BC95"/>
  <c r="BC94"/>
  <c r="AY94"/>
  <c i="2" l="1" r="T222"/>
  <c r="T150"/>
  <c r="P222"/>
  <c r="P151"/>
  <c r="P150"/>
  <c i="1" r="AU95"/>
  <c i="2" r="R222"/>
  <c r="R150"/>
  <c r="BK222"/>
  <c r="J222"/>
  <c r="J101"/>
  <c r="J223"/>
  <c r="J102"/>
  <c r="J463"/>
  <c r="J120"/>
  <c r="BK151"/>
  <c r="J151"/>
  <c r="J95"/>
  <c i="1" r="AW94"/>
  <c r="AK30"/>
  <c r="W31"/>
  <c r="AU94"/>
  <c r="W32"/>
  <c i="2" l="1" r="BK150"/>
  <c r="J150"/>
  <c r="J94"/>
  <c l="1" r="J28"/>
  <c r="J131"/>
  <c r="J125"/>
  <c r="J29"/>
  <c l="1" r="BE131"/>
  <c r="J133"/>
  <c r="F33"/>
  <c i="1" r="AZ95"/>
  <c r="AZ94"/>
  <c r="AV94"/>
  <c r="AK29"/>
  <c i="2" r="J30"/>
  <c i="1" r="AG95"/>
  <c l="1" r="AG94"/>
  <c r="AK26"/>
  <c r="AK35"/>
  <c r="W29"/>
  <c i="2" r="J33"/>
  <c i="1" r="AV95"/>
  <c r="AT95"/>
  <c r="AT94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<sst xmlns="http://schemas.openxmlformats.org/spreadsheetml/2006/main">
  <si>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</si>
  <si>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</si>
  <si>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</si>
  <si>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</si>
  <si>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</si>
  <si>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{9d06e085-70e2-4a2e-8487-f7f274566e6f}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</si>
  <si>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</si>
  <si>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</si>
  <si>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</si>
  <si>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</si>
  <si>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</si>
  <si>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</si>
  <si>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</si>
  <si>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</si>
  <si>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2020/162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</si>
  <si>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</si>
  <si>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</si>
  <si>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a změna užívání části objektu, Laboratoř - ordinace</t>
  </si>
  <si>
    <t>KSO:</t>
  </si>
  <si>
    <t>CC-CZ:</t>
  </si>
  <si>
    <t>Místo:</t>
  </si>
  <si>
    <t>p.č. 1285/8</t>
  </si>
  <si>
    <t>Datum:</t>
  </si>
  <si>
    <t>25. 9. 2020</t>
  </si>
  <si>
    <t>Zadavatel:</t>
  </si>
  <si>
    <t>IČ:</t>
  </si>
  <si>
    <t>MČ Praha 8, Zenklova 1/35, Libeň</t>
  </si>
  <si>
    <t>DIČ:</t>
  </si>
  <si>
    <t>Uchazeč:</t>
  </si>
  <si>
    <t>Vyplň údaj</t>
  </si>
  <si>
    <t>Projektant:</t>
  </si>
  <si>
    <t>KFJ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</si>
  <si>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</si>
  <si>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</si>
  <si>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</si>
  <si>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</si>
  <si>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</si>
  <si>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</si>
  <si>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</si>
  <si>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</si>
  <si>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</si>
  <si>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</si>
  <si>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</si>
  <si>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</si>
  <si>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</si>
  <si>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</si>
  <si>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</si>
  <si>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</si>
  <si>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</si>
  <si>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</si>
  <si>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</si>
  <si>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</si>
  <si>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</si>
  <si>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</si>
  <si>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</si>
  <si>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</si>
  <si>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</si>
  <si>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</si>
  <si>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</si>
  <si>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</si>
  <si>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</si>
  <si>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</si>
  <si>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</si>
  <si>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</si>
  <si>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</si>
  <si>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</si>
  <si>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</si>
  <si>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</si>
  <si>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</si>
  <si>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</si>
  <si>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</si>
  <si>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</si>
  <si>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</si>
  <si>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</si>
  <si>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</si>
  <si>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</si>
  <si>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</si>
  <si>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</si>
  <si>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</si>
  <si>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</si>
  <si>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</si>
  <si>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</si>
  <si>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</si>
  <si>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</si>
  <si>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</si>
  <si>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</si>
  <si>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</si>
  <si>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</si>
  <si>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</si>
  <si>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</si>
  <si>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</si>
  <si>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</si>
  <si>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</si>
  <si>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</si>
  <si>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</si>
  <si>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</si>
  <si>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</si>
  <si>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</si>
  <si>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</si>
  <si>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</si>
  <si>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</si>
  <si>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</si>
  <si>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</si>
  <si>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</si>
  <si>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</si>
  <si>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</si>
  <si>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</si>
  <si>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</si>
  <si>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</si>
  <si>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</si>
  <si>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</si>
  <si>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</si>
  <si>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</si>
  <si>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</si>
  <si>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</si>
  <si>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</si>
  <si>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</si>
  <si>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</si>
  <si>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</si>
  <si>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</si>
  <si>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</si>
  <si>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</si>
  <si>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</si>
  <si>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</si>
  <si>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</si>
  <si>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</si>
  <si>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</si>
  <si>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</si>
  <si>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</si>
  <si>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</si>
  <si>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</si>
  <si>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</si>
  <si>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</si>
  <si>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</si>
  <si>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</si>
  <si>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</si>
  <si>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</si>
  <si>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</si>
  <si>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</si>
  <si>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</si>
  <si>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</si>
  <si>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</si>
  <si>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</si>
  <si>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</si>
  <si>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</si>
  <si>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</si>
  <si>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</si>
  <si>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</si>
  <si>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</si>
  <si>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</si>
  <si>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</si>
  <si>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4</t>
  </si>
  <si>
    <t>1640723961</t>
  </si>
  <si>
    <t>P</t>
  </si>
  <si>
    <t>Poznámka k položce:_x000d_
2x L 50x50x5</t>
  </si>
  <si>
    <t>VV</t>
  </si>
  <si>
    <t>1,2*2*3,85/1000</t>
  </si>
  <si>
    <t>342272225</t>
  </si>
  <si>
    <t>Příčka z pórobetonových hladkých tvárnic na tenkovrstvou maltu tl 100 mm</t>
  </si>
  <si>
    <t>m2</t>
  </si>
  <si>
    <t>-914727075</t>
  </si>
  <si>
    <t>2,7*3,2-0,8*2,02</t>
  </si>
  <si>
    <t>346244381</t>
  </si>
  <si>
    <t>Plentování jednostranné v do 200 mm válcovaných nosníků cihlami</t>
  </si>
  <si>
    <t>835370476</t>
  </si>
  <si>
    <t>1,2*0,19</t>
  </si>
  <si>
    <t>6</t>
  </si>
  <si>
    <t>Úpravy povrchů, podlahy a osazování výplní</t>
  </si>
  <si>
    <t>612131121</t>
  </si>
  <si>
    <t>Penetrační disperzní nátěr vnitřních stěn nanášený ručně</t>
  </si>
  <si>
    <t>1272840082</t>
  </si>
  <si>
    <t>"4.01" (30,42-2,93)*2,9</t>
  </si>
  <si>
    <t>"4.02" (12,34-2,93)*2,9</t>
  </si>
  <si>
    <t>"4.03" 9,82*2,9</t>
  </si>
  <si>
    <t>"4.04" 19,65*2,9</t>
  </si>
  <si>
    <t>"4.05" 18,83*2,9</t>
  </si>
  <si>
    <t>"4.06" 18,26*2,9+2,88*2,9</t>
  </si>
  <si>
    <t>"4.07" 31,71*2,9+1,37*2,9</t>
  </si>
  <si>
    <t>"4.08" 31,18*2,9</t>
  </si>
  <si>
    <t>"odpočet obkl" -137,935</t>
  </si>
  <si>
    <t>Součet</t>
  </si>
  <si>
    <t>5</t>
  </si>
  <si>
    <t>612142001</t>
  </si>
  <si>
    <t>Potažení vnitřních stěn sklovláknitým pletivem vtlačeným do tenkovrstvé hmoty</t>
  </si>
  <si>
    <t>-1000673700</t>
  </si>
  <si>
    <t>612311131</t>
  </si>
  <si>
    <t>Potažení vnitřních stěn vápenným štukem tloušťky do 3 mm</t>
  </si>
  <si>
    <t>587780137</t>
  </si>
  <si>
    <t>7</t>
  </si>
  <si>
    <t>612325111</t>
  </si>
  <si>
    <t>Vápenocementová hladká omítka rýh ve stěnách šířky do 150 mm</t>
  </si>
  <si>
    <t>1372198934</t>
  </si>
  <si>
    <t>135,000*0,03</t>
  </si>
  <si>
    <t>8</t>
  </si>
  <si>
    <t>612325413</t>
  </si>
  <si>
    <t>Oprava vnitřní vápenocementové hladké omítky stěn v rozsahu plochy do 50%</t>
  </si>
  <si>
    <t>-25818044</t>
  </si>
  <si>
    <t>9</t>
  </si>
  <si>
    <t>642942611</t>
  </si>
  <si>
    <t>Osazování zárubní nebo rámů dveřních kovových do 2,5 m2 na montážní pěnu</t>
  </si>
  <si>
    <t>kus</t>
  </si>
  <si>
    <t>802425262</t>
  </si>
  <si>
    <t>10</t>
  </si>
  <si>
    <t>M</t>
  </si>
  <si>
    <t>55331481</t>
  </si>
  <si>
    <t>zárubeň jednokřídlá ocelová pro zdění tl stěny 75-100mm rozměru 700/1970, 2100mm</t>
  </si>
  <si>
    <t>168647175</t>
  </si>
  <si>
    <t>11</t>
  </si>
  <si>
    <t>642944121</t>
  </si>
  <si>
    <t>Osazování ocelových zárubní dodatečné pl do 2,5 m2</t>
  </si>
  <si>
    <t>-1112935422</t>
  </si>
  <si>
    <t>12</t>
  </si>
  <si>
    <t>55331492</t>
  </si>
  <si>
    <t>zárubeň jednokřídlá ocelová pro zdění tl stěny 160-200mm rozměru 800/1970, 2100mm</t>
  </si>
  <si>
    <t>484181838</t>
  </si>
  <si>
    <t>13</t>
  </si>
  <si>
    <t>55331568</t>
  </si>
  <si>
    <t>zárubeň jednokřídlá ocelová pro zdění s protipožární úpravou tl stěny 160-200mm rozměru 900/1970, 2100mm</t>
  </si>
  <si>
    <t>1494802006</t>
  </si>
  <si>
    <t>Ostatní konstrukce a práce, bourání</t>
  </si>
  <si>
    <t>14</t>
  </si>
  <si>
    <t>949101111</t>
  </si>
  <si>
    <t>Lešení pomocné pro objekty pozemních staveb s lešeňovou podlahou v do 1,9 m zatížení do 150 kg/m2</t>
  </si>
  <si>
    <t>-1714634708</t>
  </si>
  <si>
    <t>"4.01" 30,29</t>
  </si>
  <si>
    <t>"4.02" 8,64</t>
  </si>
  <si>
    <t>"4.03" 4,69</t>
  </si>
  <si>
    <t>"4.04" 20,9</t>
  </si>
  <si>
    <t>"4.05" 16,35</t>
  </si>
  <si>
    <t>"4.06" 17,91</t>
  </si>
  <si>
    <t>"4.07" 27,61</t>
  </si>
  <si>
    <t>"4.08" 29,35</t>
  </si>
  <si>
    <t>952901111</t>
  </si>
  <si>
    <t>Vyčištění budov bytové a občanské výstavby při výšce podlaží do 4 m</t>
  </si>
  <si>
    <t>-141003190</t>
  </si>
  <si>
    <t>16</t>
  </si>
  <si>
    <t>961031311</t>
  </si>
  <si>
    <t>Bourání základů cihelných na MV nebo MVC</t>
  </si>
  <si>
    <t>m3</t>
  </si>
  <si>
    <t>-1436589215</t>
  </si>
  <si>
    <t>2,93*3,2*0,19+2,4*3,2*0,19-0,9*2,02*2*0,19</t>
  </si>
  <si>
    <t>17</t>
  </si>
  <si>
    <t>962031136</t>
  </si>
  <si>
    <t>Bourání příček z tvárnic nebo příčkovek tl do 150 mm</t>
  </si>
  <si>
    <t>-1034385122</t>
  </si>
  <si>
    <t>Poznámka k položce:_x000d_
odstranění stolů z ytongu</t>
  </si>
  <si>
    <t>0,45*0,68+0,68*0,9+0,755*1,45+1,45*0,9+2,665*0,87+0,87*0,9*3+2,055*0,725+0,725*0,9*3</t>
  </si>
  <si>
    <t>18</t>
  </si>
  <si>
    <t>968072455</t>
  </si>
  <si>
    <t>Vybourání kovových dveřních zárubní pl do 2 m2</t>
  </si>
  <si>
    <t>-1774362529</t>
  </si>
  <si>
    <t>1*2,02+0,9*2,02*8</t>
  </si>
  <si>
    <t>19</t>
  </si>
  <si>
    <t>971033641</t>
  </si>
  <si>
    <t>Vybourání otvorů ve zdivu cihelném pl do 4 m2 na MVC nebo MV tl do 300 mm</t>
  </si>
  <si>
    <t>-203744902</t>
  </si>
  <si>
    <t>0,9*2,2</t>
  </si>
  <si>
    <t>20</t>
  </si>
  <si>
    <t>974031121</t>
  </si>
  <si>
    <t>Vysekání rýh ve zdivu cihelném hl do 30 mm š do 30 mm</t>
  </si>
  <si>
    <t>m</t>
  </si>
  <si>
    <t>1017050132</t>
  </si>
  <si>
    <t>997</t>
  </si>
  <si>
    <t>Přesun sutě</t>
  </si>
  <si>
    <t>997013117</t>
  </si>
  <si>
    <t>Vnitrostaveništní doprava suti a vybouraných hmot pro budovy v do 24 m s použitím mechanizace</t>
  </si>
  <si>
    <t>1206039107</t>
  </si>
  <si>
    <t>22</t>
  </si>
  <si>
    <t>997013501</t>
  </si>
  <si>
    <t>Odvoz suti a vybouraných hmot na skládku nebo meziskládku do 1 km se složením</t>
  </si>
  <si>
    <t>-750129532</t>
  </si>
  <si>
    <t>23</t>
  </si>
  <si>
    <t>997013509</t>
  </si>
  <si>
    <t>Příplatek k odvozu suti a vybouraných hmot na skládku ZKD 1 km přes 1 km</t>
  </si>
  <si>
    <t>1321401624</t>
  </si>
  <si>
    <t>Poznámka k položce:_x000d_
příplatek za dalších 29 km</t>
  </si>
  <si>
    <t>20,202*29 'Přepočtené koeficientem množství</t>
  </si>
  <si>
    <t>24</t>
  </si>
  <si>
    <t>997013631</t>
  </si>
  <si>
    <t>Poplatek za uložení na skládce (skládkovné) stavebního odpadu směsného kód odpadu 17 09 04</t>
  </si>
  <si>
    <t>1503595911</t>
  </si>
  <si>
    <t>998</t>
  </si>
  <si>
    <t>Přesun hmot</t>
  </si>
  <si>
    <t>25</t>
  </si>
  <si>
    <t>998011003</t>
  </si>
  <si>
    <t>Přesun hmot pro budovy zděné v do 24 m</t>
  </si>
  <si>
    <t>-1538586230</t>
  </si>
  <si>
    <t>PSV</t>
  </si>
  <si>
    <t>Práce a dodávky PSV</t>
  </si>
  <si>
    <t>721</t>
  </si>
  <si>
    <t>Zdravotechnika - vnitřní kanalizace</t>
  </si>
  <si>
    <t>26</t>
  </si>
  <si>
    <t>721171915</t>
  </si>
  <si>
    <t>Potrubí z PP propojení potrubí DN 110</t>
  </si>
  <si>
    <t>-18940871</t>
  </si>
  <si>
    <t>27</t>
  </si>
  <si>
    <t>721174043</t>
  </si>
  <si>
    <t>Potrubí kanalizační z PP připojovací DN 50</t>
  </si>
  <si>
    <t>-614287652</t>
  </si>
  <si>
    <t>(0,7+2,41+1+0,55+7,22+0,3+0,24+4,8+0,99+5,43+0,24+0,36*2)*1,3</t>
  </si>
  <si>
    <t>28</t>
  </si>
  <si>
    <t>721290111</t>
  </si>
  <si>
    <t>Zkouška těsnosti potrubí kanalizace vodou do DN 125</t>
  </si>
  <si>
    <t>-416844037</t>
  </si>
  <si>
    <t>29</t>
  </si>
  <si>
    <t>998721103</t>
  </si>
  <si>
    <t>Přesun hmot tonážní pro vnitřní kanalizace v objektech v do 24 m</t>
  </si>
  <si>
    <t>-620767602</t>
  </si>
  <si>
    <t>722</t>
  </si>
  <si>
    <t>Zdravotechnika - vnitřní vodovod</t>
  </si>
  <si>
    <t>30</t>
  </si>
  <si>
    <t>722176113</t>
  </si>
  <si>
    <t>Montáž potrubí plastové spojované svary polyfuzně do D 25 mm</t>
  </si>
  <si>
    <t>832410869</t>
  </si>
  <si>
    <t>(0,78+0,1*2+3,1+0,7*2+0,2+6,48+1,03+0,833+2,41+0,2*2+1,5+1,14)*2*1,5</t>
  </si>
  <si>
    <t>31</t>
  </si>
  <si>
    <t>28615105</t>
  </si>
  <si>
    <t>trubka tlaková PPR řada PN 10 25x2,3x4000mm</t>
  </si>
  <si>
    <t>32</t>
  </si>
  <si>
    <t>434661636</t>
  </si>
  <si>
    <t>722230103</t>
  </si>
  <si>
    <t>Ventil přímý G 1" se dvěma závity</t>
  </si>
  <si>
    <t>1195236731</t>
  </si>
  <si>
    <t>33</t>
  </si>
  <si>
    <t>722290234</t>
  </si>
  <si>
    <t>Proplach a dezinfekce vodovodního potrubí do DN 80</t>
  </si>
  <si>
    <t>-2080553914</t>
  </si>
  <si>
    <t>34</t>
  </si>
  <si>
    <t>998722103</t>
  </si>
  <si>
    <t>Přesun hmot tonážní pro vnitřní vodovod v objektech v do 24 m</t>
  </si>
  <si>
    <t>145721490</t>
  </si>
  <si>
    <t>724</t>
  </si>
  <si>
    <t>Zdravotechnika - strojní vybavení</t>
  </si>
  <si>
    <t>35</t>
  </si>
  <si>
    <t>724131111VL</t>
  </si>
  <si>
    <t>Kompaktní, automatická přečerpávací stanice</t>
  </si>
  <si>
    <t>soubor</t>
  </si>
  <si>
    <t>842396737</t>
  </si>
  <si>
    <t>36</t>
  </si>
  <si>
    <t>998724103</t>
  </si>
  <si>
    <t>Přesun hmot tonážní pro strojní vybavení v objektech v do 24 m</t>
  </si>
  <si>
    <t>464941338</t>
  </si>
  <si>
    <t>725</t>
  </si>
  <si>
    <t>Zdravotechnika - zařizovací předměty</t>
  </si>
  <si>
    <t>37</t>
  </si>
  <si>
    <t>725210821</t>
  </si>
  <si>
    <t>Demontáž umyvadel bez výtokových armatur</t>
  </si>
  <si>
    <t>610298042</t>
  </si>
  <si>
    <t>38</t>
  </si>
  <si>
    <t>725211603</t>
  </si>
  <si>
    <t>Umyvadlo keramické bílé šířky 600 mm bez krytu na sifon připevněné na stěnu šrouby</t>
  </si>
  <si>
    <t>-594824293</t>
  </si>
  <si>
    <t>39</t>
  </si>
  <si>
    <t>725211705</t>
  </si>
  <si>
    <t>Umývátko keramické bílé rohové šířky 450 mm připevněné na stěnu šrouby</t>
  </si>
  <si>
    <t>-444188149</t>
  </si>
  <si>
    <t>40</t>
  </si>
  <si>
    <t>725530823VL</t>
  </si>
  <si>
    <t>Demontáž laboratorního nábytku postupnou demontáží vč. odpojení od sítí</t>
  </si>
  <si>
    <t>ks</t>
  </si>
  <si>
    <t>-737376625</t>
  </si>
  <si>
    <t>41</t>
  </si>
  <si>
    <t>725532112</t>
  </si>
  <si>
    <t>Elektrický ohřívač zásobníkový akumulační závěsný svislý 50 l / 2 kW</t>
  </si>
  <si>
    <t>-502042296</t>
  </si>
  <si>
    <t>42</t>
  </si>
  <si>
    <t>725590813</t>
  </si>
  <si>
    <t>Přemístění vnitrostaveništní demontovaných zařizovacích předmětů v objektech výšky do 24 m</t>
  </si>
  <si>
    <t>-1393623093</t>
  </si>
  <si>
    <t>43</t>
  </si>
  <si>
    <t>725813111</t>
  </si>
  <si>
    <t>Ventil rohový bez připojovací trubičky nebo flexi hadičky G 1/2"</t>
  </si>
  <si>
    <t>-2097755080</t>
  </si>
  <si>
    <t>12*2</t>
  </si>
  <si>
    <t>44</t>
  </si>
  <si>
    <t>725820802</t>
  </si>
  <si>
    <t>Demontáž baterie stojánkové do jednoho otvoru</t>
  </si>
  <si>
    <t>1899919656</t>
  </si>
  <si>
    <t>45</t>
  </si>
  <si>
    <t>725822611</t>
  </si>
  <si>
    <t>Baterie umyvadlová stojánková páková bez výpusti</t>
  </si>
  <si>
    <t>555611836</t>
  </si>
  <si>
    <t>46</t>
  </si>
  <si>
    <t>725860811</t>
  </si>
  <si>
    <t>Demontáž uzávěrů zápachu jednoduchých</t>
  </si>
  <si>
    <t>-1527379654</t>
  </si>
  <si>
    <t>47</t>
  </si>
  <si>
    <t>725861101</t>
  </si>
  <si>
    <t>Zápachová uzávěrka pro umyvadla DN 32</t>
  </si>
  <si>
    <t>-625901274</t>
  </si>
  <si>
    <t>48</t>
  </si>
  <si>
    <t>725980123</t>
  </si>
  <si>
    <t>Dvířka 30/30</t>
  </si>
  <si>
    <t>2138076215</t>
  </si>
  <si>
    <t>132</t>
  </si>
  <si>
    <t>725980123VL</t>
  </si>
  <si>
    <t>Zařizovací předměty - ventily, těsnění, prostupy, fitinky a ostatní drobné</t>
  </si>
  <si>
    <t>956025074</t>
  </si>
  <si>
    <t>49</t>
  </si>
  <si>
    <t>998725103</t>
  </si>
  <si>
    <t>Přesun hmot tonážní pro zařizovací předměty v objektech v do 24 m</t>
  </si>
  <si>
    <t>213247574</t>
  </si>
  <si>
    <t>733</t>
  </si>
  <si>
    <t>Ústřední vytápění - rozvodné potrubí</t>
  </si>
  <si>
    <t>50</t>
  </si>
  <si>
    <t>733223104</t>
  </si>
  <si>
    <t>Potrubí měděné tvrdé spojované měkkým pájením D 22x1</t>
  </si>
  <si>
    <t>-678956257</t>
  </si>
  <si>
    <t>(3,945+5,96+5,2)*2*1,3</t>
  </si>
  <si>
    <t>51</t>
  </si>
  <si>
    <t>998733103</t>
  </si>
  <si>
    <t>Přesun hmot tonážní pro rozvody potrubí v objektech v do 24 m</t>
  </si>
  <si>
    <t>-1124356936</t>
  </si>
  <si>
    <t>734</t>
  </si>
  <si>
    <t>Ústřední vytápění - armatury</t>
  </si>
  <si>
    <t>52</t>
  </si>
  <si>
    <t>734221531</t>
  </si>
  <si>
    <t>Ventil závitový termostatický rohový jednoregulační G 3/8 PN 16 do 110°C bez hlavice ovládání</t>
  </si>
  <si>
    <t>504782294</t>
  </si>
  <si>
    <t>53</t>
  </si>
  <si>
    <t>734221679</t>
  </si>
  <si>
    <t>Termostatická hlavice kapalinová PN 10 do 110°C s dálkovým ovládáním ventilu</t>
  </si>
  <si>
    <t>-1904817358</t>
  </si>
  <si>
    <t>54</t>
  </si>
  <si>
    <t>734261334</t>
  </si>
  <si>
    <t>Šroubení topenářské rohové G 3/4 PN 16 do 120°C</t>
  </si>
  <si>
    <t>1652412283</t>
  </si>
  <si>
    <t>55</t>
  </si>
  <si>
    <t>998734103</t>
  </si>
  <si>
    <t>Přesun hmot tonážní pro armatury v objektech v do 24 m</t>
  </si>
  <si>
    <t>1928381665</t>
  </si>
  <si>
    <t>735</t>
  </si>
  <si>
    <t>Ústřední vytápění - otopná tělesa</t>
  </si>
  <si>
    <t>56</t>
  </si>
  <si>
    <t>735151599</t>
  </si>
  <si>
    <t>Otopné těleso panelové dvoudeskové 2 přídavné přestupní plochy výška/délka 900/1200 mm výkon 2776 W</t>
  </si>
  <si>
    <t>2022936026</t>
  </si>
  <si>
    <t>57</t>
  </si>
  <si>
    <t>735151599VL</t>
  </si>
  <si>
    <t>Zaregulování otopné soustavy</t>
  </si>
  <si>
    <t>Nh</t>
  </si>
  <si>
    <t>-1916006088</t>
  </si>
  <si>
    <t>58</t>
  </si>
  <si>
    <t>998735103</t>
  </si>
  <si>
    <t>Přesun hmot tonážní pro otopná tělesa v objektech v do 24 m</t>
  </si>
  <si>
    <t>23015448</t>
  </si>
  <si>
    <t>741</t>
  </si>
  <si>
    <t>Elektroinstalace - silnoproud</t>
  </si>
  <si>
    <t>59</t>
  </si>
  <si>
    <t>741111801VL01</t>
  </si>
  <si>
    <t>Demontáž elektroinstalace</t>
  </si>
  <si>
    <t>-1752605222</t>
  </si>
  <si>
    <t>Poznámka k položce:_x000d_
odstranění stávajících rozvodů elektroinstalace v řešené části mimo rozvodné skříně,_x000d_
zaslepení rozvodů rozhlasu do krabic s víčkem, odstranění koncových prvků osvětlení, vypínačů a zásuvek.</t>
  </si>
  <si>
    <t>60</t>
  </si>
  <si>
    <t>741111801VL02</t>
  </si>
  <si>
    <t>Dodávka a montáž elektroinstalace silnorpoudu</t>
  </si>
  <si>
    <t>635799747</t>
  </si>
  <si>
    <t>Poznámka k položce:_x000d_
dodávka a montáž rozvodů elektroinstalace v řešené části s napojením do stávající rozvodné skříně, dodávka a montáž koncových prvků osvětlení, vypínačů a zásuvek.</t>
  </si>
  <si>
    <t>61</t>
  </si>
  <si>
    <t>741111801VL03</t>
  </si>
  <si>
    <t>Dodávka a montáž elektroinstalace slaboproudu</t>
  </si>
  <si>
    <t>-547191073</t>
  </si>
  <si>
    <t>Poznámka k položce:_x000d_
dodávka a montáž rozvodů elektroinstalace v řešené části s napojením na stávající rozvody objektu, dodávka a montáž koncových prvků.</t>
  </si>
  <si>
    <t>751</t>
  </si>
  <si>
    <t>Vzduchotechnika</t>
  </si>
  <si>
    <t>62</t>
  </si>
  <si>
    <t>751311801</t>
  </si>
  <si>
    <t>Demontáž vyústě lineární podhledové do průřezu 0,200 m2</t>
  </si>
  <si>
    <t>-1952953156</t>
  </si>
  <si>
    <t>63</t>
  </si>
  <si>
    <t>751510862VL01</t>
  </si>
  <si>
    <t>Demontáž vzduchotechnických rozvodů - předpokládaný rozsah vzhledem k zakrytým konstrukcím</t>
  </si>
  <si>
    <t>-1709745276</t>
  </si>
  <si>
    <t>64</t>
  </si>
  <si>
    <t>751510862VL02</t>
  </si>
  <si>
    <t>Dodávka a montáž vzduchotechnických rozvodů a výustek</t>
  </si>
  <si>
    <t>1536846133</t>
  </si>
  <si>
    <t>763</t>
  </si>
  <si>
    <t>Konstrukce suché výstavby</t>
  </si>
  <si>
    <t>65</t>
  </si>
  <si>
    <t>763121415</t>
  </si>
  <si>
    <t>SDK stěna předsazená tl 112,5 mm profil CW+UW 100 deska 1xA 12,5 bez izolace EI 15</t>
  </si>
  <si>
    <t>-693411656</t>
  </si>
  <si>
    <t>"4.04" 2,665*1</t>
  </si>
  <si>
    <t>"4.05" 3,381*1+5,64*1</t>
  </si>
  <si>
    <t>"4.06" 8,836*1</t>
  </si>
  <si>
    <t>"4.07" 2,78*1+7,37*1</t>
  </si>
  <si>
    <t>"4.08" 6,352*1</t>
  </si>
  <si>
    <t>37,024*1,15 'Přepočtené koeficientem množství</t>
  </si>
  <si>
    <t>66</t>
  </si>
  <si>
    <t>763172313</t>
  </si>
  <si>
    <t>Montáž revizních dvířek SDK kcí vel. 400x400 mm</t>
  </si>
  <si>
    <t>949802218</t>
  </si>
  <si>
    <t>67</t>
  </si>
  <si>
    <t>56245709</t>
  </si>
  <si>
    <t>dvířka revizní 400x400 bílá</t>
  </si>
  <si>
    <t>-1200653411</t>
  </si>
  <si>
    <t>68</t>
  </si>
  <si>
    <t>763431031</t>
  </si>
  <si>
    <t>Montáž minerálního podhledu s vyjímatelnými panely na zavěšený skrytý rošt</t>
  </si>
  <si>
    <t>-1930330456</t>
  </si>
  <si>
    <t>155,74*1,15 'Přepočtené koeficientem množství</t>
  </si>
  <si>
    <t>69</t>
  </si>
  <si>
    <t>59036035</t>
  </si>
  <si>
    <t>panel akustický skrytý nosný rastr bílá tl 20mm</t>
  </si>
  <si>
    <t>-1679842493</t>
  </si>
  <si>
    <t>179,101*1,05 'Přepočtené koeficientem množství</t>
  </si>
  <si>
    <t>70</t>
  </si>
  <si>
    <t>998763303</t>
  </si>
  <si>
    <t>Přesun hmot tonážní pro sádrokartonové konstrukce v objektech v do 24 m</t>
  </si>
  <si>
    <t>-47065960</t>
  </si>
  <si>
    <t>766</t>
  </si>
  <si>
    <t>Konstrukce truhlářské</t>
  </si>
  <si>
    <t>71</t>
  </si>
  <si>
    <t>766660001</t>
  </si>
  <si>
    <t>Montáž dveřních křídel otvíravých jednokřídlových š do 0,8 m do ocelové zárubně</t>
  </si>
  <si>
    <t>-1849392711</t>
  </si>
  <si>
    <t>72</t>
  </si>
  <si>
    <t>61162001</t>
  </si>
  <si>
    <t>dveře jednokřídlé dřevotřískové povrch dýhovaný plné 700x1970/2100mm</t>
  </si>
  <si>
    <t>1987667311</t>
  </si>
  <si>
    <t>73</t>
  </si>
  <si>
    <t>61162002</t>
  </si>
  <si>
    <t>dveře jednokřídlé dřevotřískové povrch dýhovaný plné 800x1970/2100mm</t>
  </si>
  <si>
    <t>-644436740</t>
  </si>
  <si>
    <t>74</t>
  </si>
  <si>
    <t>766660022</t>
  </si>
  <si>
    <t>Montáž dveřních křídel otvíravých jednokřídlových š přes 0,8 m požárních do ocelové zárubně</t>
  </si>
  <si>
    <t>-1310684965</t>
  </si>
  <si>
    <t>75</t>
  </si>
  <si>
    <t>61162098VL</t>
  </si>
  <si>
    <t>Vstupní bezpečnostní dveře s protipožární odolností DP1EI30-C-Sm</t>
  </si>
  <si>
    <t>-686535004</t>
  </si>
  <si>
    <t>76</t>
  </si>
  <si>
    <t>766660728</t>
  </si>
  <si>
    <t>Montáž dveřního interiérového kování - zámku</t>
  </si>
  <si>
    <t>1567001122</t>
  </si>
  <si>
    <t>77</t>
  </si>
  <si>
    <t>54924002</t>
  </si>
  <si>
    <t>zámek zadlabací 190/140 /20 L s obyčejným klíčem</t>
  </si>
  <si>
    <t>868910859</t>
  </si>
  <si>
    <t>78</t>
  </si>
  <si>
    <t>766660729</t>
  </si>
  <si>
    <t>Montáž dveřního interiérového kování - štítku s klikou</t>
  </si>
  <si>
    <t>357764071</t>
  </si>
  <si>
    <t>79</t>
  </si>
  <si>
    <t>54914622</t>
  </si>
  <si>
    <t>kování dveřní vrchní klika včetně štítu a montážního materiálu BB 72 matný nikl</t>
  </si>
  <si>
    <t>1340687013</t>
  </si>
  <si>
    <t>80</t>
  </si>
  <si>
    <t>766660734</t>
  </si>
  <si>
    <t>Montáž dveřního bezpečnostního kování - panikového</t>
  </si>
  <si>
    <t>970229458</t>
  </si>
  <si>
    <t>81</t>
  </si>
  <si>
    <t>55329141VL</t>
  </si>
  <si>
    <t>Panikové kování -sada pro dveře se štítkem, klika/klika + zámek</t>
  </si>
  <si>
    <t>-1279292081</t>
  </si>
  <si>
    <t>82</t>
  </si>
  <si>
    <t>766662811</t>
  </si>
  <si>
    <t>Demontáž dveřních prahů u dveří jednokřídlových k opětovnému použití</t>
  </si>
  <si>
    <t>-687711169</t>
  </si>
  <si>
    <t>83</t>
  </si>
  <si>
    <t>766691914</t>
  </si>
  <si>
    <t>Vyvěšení nebo zavěšení dřevěných křídel dveří pl do 2 m2</t>
  </si>
  <si>
    <t>-1403776031</t>
  </si>
  <si>
    <t>84</t>
  </si>
  <si>
    <t>766691932</t>
  </si>
  <si>
    <t>Seřízení plastového okenního nebo dveřního otvíracího a sklápěcího křídla</t>
  </si>
  <si>
    <t>1038357783</t>
  </si>
  <si>
    <t>85</t>
  </si>
  <si>
    <t>766694112</t>
  </si>
  <si>
    <t>Montáž parapetních desek dřevěných nebo plastových šířky do 30 cm délky do 1,6 m</t>
  </si>
  <si>
    <t>-301995038</t>
  </si>
  <si>
    <t>86</t>
  </si>
  <si>
    <t>60794100</t>
  </si>
  <si>
    <t>deska parapetní dřevotřísková vnitřní 150x1000mm</t>
  </si>
  <si>
    <t>-974286879</t>
  </si>
  <si>
    <t>1,1*3</t>
  </si>
  <si>
    <t>87</t>
  </si>
  <si>
    <t>60794121</t>
  </si>
  <si>
    <t>koncovka PVC k parapetním dřevotřískovým deskám 600mm</t>
  </si>
  <si>
    <t>1630263963</t>
  </si>
  <si>
    <t>3*2</t>
  </si>
  <si>
    <t>88</t>
  </si>
  <si>
    <t>766694114</t>
  </si>
  <si>
    <t>Montáž parapetních desek dřevěných nebo plastových šířky do 30 cm délky přes 2,6 m</t>
  </si>
  <si>
    <t>727320558</t>
  </si>
  <si>
    <t>89</t>
  </si>
  <si>
    <t>990960286</t>
  </si>
  <si>
    <t>4,8+4,7+2,4+3,87</t>
  </si>
  <si>
    <t>90</t>
  </si>
  <si>
    <t>1683540375</t>
  </si>
  <si>
    <t>4*2</t>
  </si>
  <si>
    <t>91</t>
  </si>
  <si>
    <t>998766103</t>
  </si>
  <si>
    <t>Přesun hmot tonážní pro konstrukce truhlářské v objektech v do 24 m</t>
  </si>
  <si>
    <t>-1352430719</t>
  </si>
  <si>
    <t>767</t>
  </si>
  <si>
    <t>Konstrukce zámečnické</t>
  </si>
  <si>
    <t>92</t>
  </si>
  <si>
    <t>767153120</t>
  </si>
  <si>
    <t>Montáž mobilní příčky nezávěsné v do 4 m</t>
  </si>
  <si>
    <t>-1548518760</t>
  </si>
  <si>
    <t>3,7*3,2+4,4*3,2+0,635*3,2+1,343*3,2</t>
  </si>
  <si>
    <t>93</t>
  </si>
  <si>
    <t>59054799VL</t>
  </si>
  <si>
    <t>příčka mobilní, plný modul, výška 3 - 4m, tl 50mm</t>
  </si>
  <si>
    <t>966909260</t>
  </si>
  <si>
    <t>94</t>
  </si>
  <si>
    <t>767581802</t>
  </si>
  <si>
    <t>Demontáž podhledu lamel</t>
  </si>
  <si>
    <t>81173623</t>
  </si>
  <si>
    <t>"4.01" 17,6</t>
  </si>
  <si>
    <t>"4.02" 13,6</t>
  </si>
  <si>
    <t>"4.03" 12,24</t>
  </si>
  <si>
    <t>"4.04" 21,2</t>
  </si>
  <si>
    <t>"4.05" 17,23</t>
  </si>
  <si>
    <t>"4.06" 18,8</t>
  </si>
  <si>
    <t>"4.07" 28,85</t>
  </si>
  <si>
    <t>"4.08" 30,13</t>
  </si>
  <si>
    <t>95</t>
  </si>
  <si>
    <t>767582800</t>
  </si>
  <si>
    <t>Demontáž roštu podhledu</t>
  </si>
  <si>
    <t>-991330330</t>
  </si>
  <si>
    <t>96</t>
  </si>
  <si>
    <t>998767103</t>
  </si>
  <si>
    <t>Přesun hmot tonážní pro zámečnické konstrukce v objektech v do 24 m</t>
  </si>
  <si>
    <t>-238438607</t>
  </si>
  <si>
    <t>771</t>
  </si>
  <si>
    <t>Podlahy z dlaždic</t>
  </si>
  <si>
    <t>97</t>
  </si>
  <si>
    <t>771573810</t>
  </si>
  <si>
    <t>Demontáž podlah z dlaždic keramických lepených</t>
  </si>
  <si>
    <t>-1049507760</t>
  </si>
  <si>
    <t>776</t>
  </si>
  <si>
    <t>Podlahy povlakové</t>
  </si>
  <si>
    <t>98</t>
  </si>
  <si>
    <t>776111115</t>
  </si>
  <si>
    <t>Broušení podkladu povlakových podlah před litím stěrky</t>
  </si>
  <si>
    <t>-390824584</t>
  </si>
  <si>
    <t>155,74*1,1 'Přepočtené koeficientem množství</t>
  </si>
  <si>
    <t>99</t>
  </si>
  <si>
    <t>776111311</t>
  </si>
  <si>
    <t>Vysátí podkladu povlakových podlah</t>
  </si>
  <si>
    <t>1951288721</t>
  </si>
  <si>
    <t>100</t>
  </si>
  <si>
    <t>776121111</t>
  </si>
  <si>
    <t>Vodou ředitelná penetrace savého podkladu povlakových podlah ředěná v poměru 1:3</t>
  </si>
  <si>
    <t>-1747909882</t>
  </si>
  <si>
    <t>101</t>
  </si>
  <si>
    <t>776141112</t>
  </si>
  <si>
    <t>Vyrovnání podkladu povlakových podlah stěrkou pevnosti 20 MPa tl 5 mm</t>
  </si>
  <si>
    <t>-1764510883</t>
  </si>
  <si>
    <t>102</t>
  </si>
  <si>
    <t>776231111</t>
  </si>
  <si>
    <t>Lepení lamel a čtverců z vinylu standardním lepidlem</t>
  </si>
  <si>
    <t>-1906852500</t>
  </si>
  <si>
    <t>103</t>
  </si>
  <si>
    <t>28411052</t>
  </si>
  <si>
    <t>PVC, nášlapná vrstva 0,70mm, úprava PUR, třída zátěže 23/34/43, otlak 0,05mm, R10, třída otěru T, hořlavost Bfl S1</t>
  </si>
  <si>
    <t>-1458362439</t>
  </si>
  <si>
    <t>171,314*1,1 'Přepočtené koeficientem množství</t>
  </si>
  <si>
    <t>104</t>
  </si>
  <si>
    <t>776411112</t>
  </si>
  <si>
    <t>Montáž obvodových soklíků výšky do 100 mm</t>
  </si>
  <si>
    <t>-1260152302</t>
  </si>
  <si>
    <t>"4.01" 30,42-2,93-0,8*8</t>
  </si>
  <si>
    <t>"4.02" 12,34-2,93</t>
  </si>
  <si>
    <t>"4.03" 9,82-0,7</t>
  </si>
  <si>
    <t>"4.04" 2,665</t>
  </si>
  <si>
    <t>"4.05" 3,874</t>
  </si>
  <si>
    <t>"4.06" 1,076+1,343</t>
  </si>
  <si>
    <t>"4.07" 4,7+2,485</t>
  </si>
  <si>
    <t>"4.08" 5,672</t>
  </si>
  <si>
    <t>105</t>
  </si>
  <si>
    <t>28411010VL</t>
  </si>
  <si>
    <t>lišta soklová PVC 20x90mm</t>
  </si>
  <si>
    <t>-655488041</t>
  </si>
  <si>
    <t>61,435*1,02 'Přepočtené koeficientem množství</t>
  </si>
  <si>
    <t>106</t>
  </si>
  <si>
    <t>776991111</t>
  </si>
  <si>
    <t>Spárování silikonem</t>
  </si>
  <si>
    <t>-1345665532</t>
  </si>
  <si>
    <t>"4.04" 19,646-0,8-2,665</t>
  </si>
  <si>
    <t>"4.05" 18,83-3,874-0,8</t>
  </si>
  <si>
    <t>"4.06" 18,26-0,8*2-1,076-1,343</t>
  </si>
  <si>
    <t>"4.07" 22,81-4,7-2,485-0,8*2</t>
  </si>
  <si>
    <t>"4.08" 23,786-5,672-0,8*3</t>
  </si>
  <si>
    <t>107</t>
  </si>
  <si>
    <t>998776103</t>
  </si>
  <si>
    <t>Přesun hmot tonážní pro podlahy povlakové v objektech v do 24 m</t>
  </si>
  <si>
    <t>-2042556982</t>
  </si>
  <si>
    <t>781</t>
  </si>
  <si>
    <t>Dokončovací práce - obklady</t>
  </si>
  <si>
    <t>108</t>
  </si>
  <si>
    <t>781111011</t>
  </si>
  <si>
    <t>Ometení (oprášení) stěny při přípravě podkladu</t>
  </si>
  <si>
    <t>801038896</t>
  </si>
  <si>
    <t>"4.04" (8+7,8)*2,02</t>
  </si>
  <si>
    <t>"4.05" (7,1+3,07)*2,02</t>
  </si>
  <si>
    <t>"4.06" (2,6+4,17+5,3+1,65)*2,02</t>
  </si>
  <si>
    <t>"4.07" (1,5+4,41+4,3+3,18)*2,02</t>
  </si>
  <si>
    <t>"4.08" (4,34+2,15+1,915+6,8)*2,02</t>
  </si>
  <si>
    <t>109</t>
  </si>
  <si>
    <t>781121011</t>
  </si>
  <si>
    <t>Nátěr penetrační na stěnu</t>
  </si>
  <si>
    <t>112343182</t>
  </si>
  <si>
    <t>110</t>
  </si>
  <si>
    <t>781151031</t>
  </si>
  <si>
    <t>Celoplošné vyrovnání podkladu stěrkou tl 3 mm</t>
  </si>
  <si>
    <t>1162739802</t>
  </si>
  <si>
    <t>111</t>
  </si>
  <si>
    <t>781473810</t>
  </si>
  <si>
    <t>Demontáž obkladů z obkladaček keramických lepených</t>
  </si>
  <si>
    <t>-1809358489</t>
  </si>
  <si>
    <t>(5,067+1,626+1,747+7,309+8,05+7,365)*2,02</t>
  </si>
  <si>
    <t>112</t>
  </si>
  <si>
    <t>781474113</t>
  </si>
  <si>
    <t>Montáž obkladů vnitřních keramických hladkých do 19 ks/m2 lepených flexibilním lepidlem</t>
  </si>
  <si>
    <t>2006522161</t>
  </si>
  <si>
    <t>113</t>
  </si>
  <si>
    <t>59761071</t>
  </si>
  <si>
    <t>obklad keramický hladký přes 12 do 19ks/m2</t>
  </si>
  <si>
    <t>-868254568</t>
  </si>
  <si>
    <t>137,935*1,1 'Přepočtené koeficientem množství</t>
  </si>
  <si>
    <t>114</t>
  </si>
  <si>
    <t>781494511</t>
  </si>
  <si>
    <t>Plastové profily ukončovací lepené flexibilním lepidlem</t>
  </si>
  <si>
    <t>613418160</t>
  </si>
  <si>
    <t>"4.04" 8+7,8</t>
  </si>
  <si>
    <t>"4.05" 7,1+3,07</t>
  </si>
  <si>
    <t>"4.06" 2,6+4,17+5,3+1,65</t>
  </si>
  <si>
    <t>"4.07" 1,5+4,41+4,3+3,18</t>
  </si>
  <si>
    <t>"4.08" 4,34+2,15+1,915+6,8</t>
  </si>
  <si>
    <t>115</t>
  </si>
  <si>
    <t>781495211</t>
  </si>
  <si>
    <t>Čištění vnitřních ploch stěn po provedení obkladu chemickými prostředky</t>
  </si>
  <si>
    <t>1711706804</t>
  </si>
  <si>
    <t>116</t>
  </si>
  <si>
    <t>998781103</t>
  </si>
  <si>
    <t>Přesun hmot tonážní pro obklady keramické v objektech v do 24 m</t>
  </si>
  <si>
    <t>205038897</t>
  </si>
  <si>
    <t>783</t>
  </si>
  <si>
    <t>Dokončovací práce - nátěry</t>
  </si>
  <si>
    <t>117</t>
  </si>
  <si>
    <t>783301401</t>
  </si>
  <si>
    <t>Ometení zámečnických konstrukcí</t>
  </si>
  <si>
    <t>1166231032</t>
  </si>
  <si>
    <t>(2*2,02+0,9)*(0,2+2*0,04)*7+(2*2,02+0,8)*(0,2+2*0,04)+(2*2,02+1)*(0,2+2*0,04)</t>
  </si>
  <si>
    <t>118</t>
  </si>
  <si>
    <t>783314101</t>
  </si>
  <si>
    <t>Základní jednonásobný syntetický nátěr zámečnických konstrukcí</t>
  </si>
  <si>
    <t>1804941801</t>
  </si>
  <si>
    <t>119</t>
  </si>
  <si>
    <t>783315101</t>
  </si>
  <si>
    <t>Mezinátěr jednonásobný syntetický standardní zámečnických konstrukcí</t>
  </si>
  <si>
    <t>-2077981324</t>
  </si>
  <si>
    <t>120</t>
  </si>
  <si>
    <t>783317101</t>
  </si>
  <si>
    <t>Krycí jednonásobný syntetický standardní nátěr zámečnických konstrukcí</t>
  </si>
  <si>
    <t>1415263882</t>
  </si>
  <si>
    <t>121</t>
  </si>
  <si>
    <t>783601315</t>
  </si>
  <si>
    <t>Odmaštění deskových otopných těles vodou ředitelným odmašťovačem před provedením nátěru</t>
  </si>
  <si>
    <t>920743123</t>
  </si>
  <si>
    <t>1,2*0,8*2*10</t>
  </si>
  <si>
    <t>122</t>
  </si>
  <si>
    <t>783614121</t>
  </si>
  <si>
    <t>Základní jednonásobný syntetický nátěr deskových otopných těles</t>
  </si>
  <si>
    <t>615966177</t>
  </si>
  <si>
    <t>123</t>
  </si>
  <si>
    <t>783617121</t>
  </si>
  <si>
    <t>Krycí jednonásobný syntetický nátěr deskových otopných těles</t>
  </si>
  <si>
    <t>-1647085476</t>
  </si>
  <si>
    <t>784</t>
  </si>
  <si>
    <t>Dokončovací práce - malby a tapety</t>
  </si>
  <si>
    <t>124</t>
  </si>
  <si>
    <t>784111001</t>
  </si>
  <si>
    <t>Oprášení (ometení ) podkladu v místnostech výšky do 3,80 m</t>
  </si>
  <si>
    <t>1005064420</t>
  </si>
  <si>
    <t>125</t>
  </si>
  <si>
    <t>784121001</t>
  </si>
  <si>
    <t>Oškrabání malby v mísnostech výšky do 3,80 m</t>
  </si>
  <si>
    <t>1902654972</t>
  </si>
  <si>
    <t>126</t>
  </si>
  <si>
    <t>784121011</t>
  </si>
  <si>
    <t>Rozmývání podkladu po oškrabání malby v místnostech výšky do 3,80 m</t>
  </si>
  <si>
    <t>458153497</t>
  </si>
  <si>
    <t>127</t>
  </si>
  <si>
    <t>784181121</t>
  </si>
  <si>
    <t>Hloubková jednonásobná penetrace podkladu v místnostech výšky do 3,80 m</t>
  </si>
  <si>
    <t>15595938</t>
  </si>
  <si>
    <t>128</t>
  </si>
  <si>
    <t>784221101</t>
  </si>
  <si>
    <t>Dvojnásobné bílé malby ze směsí za sucha dobře otěruvzdorných v místnostech do 3,80 m</t>
  </si>
  <si>
    <t>-1385788427</t>
  </si>
  <si>
    <t>Vedlejší rozpočtové náklady</t>
  </si>
  <si>
    <t>VRN3</t>
  </si>
  <si>
    <t>129</t>
  </si>
  <si>
    <t>030001000</t>
  </si>
  <si>
    <t>1024</t>
  </si>
  <si>
    <t>863227717</t>
  </si>
  <si>
    <t>VRN6</t>
  </si>
  <si>
    <t>130</t>
  </si>
  <si>
    <t>060001000</t>
  </si>
  <si>
    <t>1416305910</t>
  </si>
  <si>
    <t>VRN7</t>
  </si>
  <si>
    <t>131</t>
  </si>
  <si>
    <t>070001000</t>
  </si>
  <si>
    <t>1581677560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</si>
</sst>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2020/162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Stavební úpravy a změna užívání části objektu, Laboratoř - ordinace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p.č. 1285/8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25. 9. 2020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MČ Praha 8, Zenklova 1/35, Libeň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KFJ s.r.o.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KFJ s.r.o.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14</v>
      </c>
      <c r="E95" s="120"/>
      <c r="F95" s="120"/>
      <c r="G95" s="120"/>
      <c r="H95" s="120"/>
      <c r="I95" s="121"/>
      <c r="J95" s="120" t="s">
        <v>17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'2020-162 - Stavební úprav...'!J30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'2020-162 - Stavební úprav...'!P150</f>
        <v>0</v>
      </c>
      <c r="AV95" s="126">
        <f>'2020-162 - Stavební úprav...'!J33</f>
        <v>0</v>
      </c>
      <c r="AW95" s="126">
        <f>'2020-162 - Stavební úprav...'!J34</f>
        <v>0</v>
      </c>
      <c r="AX95" s="126">
        <f>'2020-162 - Stavební úprav...'!J35</f>
        <v>0</v>
      </c>
      <c r="AY95" s="126">
        <f>'2020-162 - Stavební úprav...'!J36</f>
        <v>0</v>
      </c>
      <c r="AZ95" s="126">
        <f>'2020-162 - Stavební úprav...'!F33</f>
        <v>0</v>
      </c>
      <c r="BA95" s="126">
        <f>'2020-162 - Stavební úprav...'!F34</f>
        <v>0</v>
      </c>
      <c r="BB95" s="126">
        <f>'2020-162 - Stavební úprav...'!F35</f>
        <v>0</v>
      </c>
      <c r="BC95" s="126">
        <f>'2020-162 - Stavební úprav...'!F36</f>
        <v>0</v>
      </c>
      <c r="BD95" s="128">
        <f>'2020-162 - Stavební úprav...'!F37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4lpSqRBZbBpv/F0XlOmeBu3c6hmJM9nu2L1bZKjSB+fj+NaTqpGH4r/l3mtqV0g+93IwXtLcPiGDmBXQ++yH4w==" hashValue="X9tshY8kgHXXWcrWVFCXFC5UduoLNY/coXAxFHJIw9qa6ExxPXOwJ644+FvMN+GxNOhzeHhfqRm4KhuSfnChB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0-162 - Stavební ú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16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17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18</v>
      </c>
      <c r="E9" s="37"/>
      <c r="F9" s="136" t="s">
        <v>1</v>
      </c>
      <c r="G9" s="37"/>
      <c r="H9" s="37"/>
      <c r="I9" s="134" t="s">
        <v>19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20</v>
      </c>
      <c r="E10" s="37"/>
      <c r="F10" s="136" t="s">
        <v>21</v>
      </c>
      <c r="G10" s="37"/>
      <c r="H10" s="37"/>
      <c r="I10" s="134" t="s">
        <v>22</v>
      </c>
      <c r="J10" s="137" t="str">
        <f>'Rekapitulace stavby'!AN8</f>
        <v>25. 9. 2020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24</v>
      </c>
      <c r="E12" s="37"/>
      <c r="F12" s="37"/>
      <c r="G12" s="37"/>
      <c r="H12" s="37"/>
      <c r="I12" s="134" t="s">
        <v>25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26</v>
      </c>
      <c r="F13" s="37"/>
      <c r="G13" s="37"/>
      <c r="H13" s="37"/>
      <c r="I13" s="134" t="s">
        <v>27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28</v>
      </c>
      <c r="E15" s="37"/>
      <c r="F15" s="37"/>
      <c r="G15" s="37"/>
      <c r="H15" s="37"/>
      <c r="I15" s="134" t="s">
        <v>25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27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30</v>
      </c>
      <c r="E18" s="37"/>
      <c r="F18" s="37"/>
      <c r="G18" s="37"/>
      <c r="H18" s="37"/>
      <c r="I18" s="134" t="s">
        <v>25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31</v>
      </c>
      <c r="F19" s="37"/>
      <c r="G19" s="37"/>
      <c r="H19" s="37"/>
      <c r="I19" s="134" t="s">
        <v>27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33</v>
      </c>
      <c r="E21" s="37"/>
      <c r="F21" s="37"/>
      <c r="G21" s="37"/>
      <c r="H21" s="37"/>
      <c r="I21" s="134" t="s">
        <v>25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31</v>
      </c>
      <c r="F22" s="37"/>
      <c r="G22" s="37"/>
      <c r="H22" s="37"/>
      <c r="I22" s="134" t="s">
        <v>27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4.4" customHeight="1">
      <c r="A28" s="37"/>
      <c r="B28" s="43"/>
      <c r="C28" s="37"/>
      <c r="D28" s="136" t="s">
        <v>84</v>
      </c>
      <c r="E28" s="37"/>
      <c r="F28" s="37"/>
      <c r="G28" s="37"/>
      <c r="H28" s="37"/>
      <c r="I28" s="37"/>
      <c r="J28" s="143">
        <f>J94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14.4" customHeight="1">
      <c r="A29" s="37"/>
      <c r="B29" s="43"/>
      <c r="C29" s="37"/>
      <c r="D29" s="144" t="s">
        <v>85</v>
      </c>
      <c r="E29" s="37"/>
      <c r="F29" s="37"/>
      <c r="G29" s="37"/>
      <c r="H29" s="37"/>
      <c r="I29" s="37"/>
      <c r="J29" s="143">
        <f>J125</f>
        <v>0</v>
      </c>
      <c r="K29" s="37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35</v>
      </c>
      <c r="E30" s="37"/>
      <c r="F30" s="37"/>
      <c r="G30" s="37"/>
      <c r="H30" s="37"/>
      <c r="I30" s="37"/>
      <c r="J30" s="146">
        <f>ROUND(J28 + J29,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2"/>
      <c r="E31" s="142"/>
      <c r="F31" s="142"/>
      <c r="G31" s="142"/>
      <c r="H31" s="142"/>
      <c r="I31" s="142"/>
      <c r="J31" s="142"/>
      <c r="K31" s="142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37</v>
      </c>
      <c r="G32" s="37"/>
      <c r="H32" s="37"/>
      <c r="I32" s="147" t="s">
        <v>36</v>
      </c>
      <c r="J32" s="14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39</v>
      </c>
      <c r="E33" s="134" t="s">
        <v>40</v>
      </c>
      <c r="F33" s="149">
        <f>ROUND((SUM(BE125:BE132) + SUM(BE150:BE468)),  2)</f>
        <v>0</v>
      </c>
      <c r="G33" s="37"/>
      <c r="H33" s="37"/>
      <c r="I33" s="150">
        <v>0.20999999999999999</v>
      </c>
      <c r="J33" s="149">
        <f>ROUND(((SUM(BE125:BE132) + SUM(BE150:BE468))*I33),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4" t="s">
        <v>41</v>
      </c>
      <c r="F34" s="149">
        <f>ROUND((SUM(BF125:BF132) + SUM(BF150:BF468)),  2)</f>
        <v>0</v>
      </c>
      <c r="G34" s="37"/>
      <c r="H34" s="37"/>
      <c r="I34" s="150">
        <v>0.14999999999999999</v>
      </c>
      <c r="J34" s="149">
        <f>ROUND(((SUM(BF125:BF132) + SUM(BF150:BF468))*I34),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42</v>
      </c>
      <c r="F35" s="149">
        <f>ROUND((SUM(BG125:BG132) + SUM(BG150:BG468)),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4" t="s">
        <v>43</v>
      </c>
      <c r="F36" s="149">
        <f>ROUND((SUM(BH125:BH132) + SUM(BH150:BH468)),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4" t="s">
        <v>44</v>
      </c>
      <c r="F37" s="149">
        <f>ROUND((SUM(BI125:BI132) + SUM(BI150:BI468)),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86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Stavební úpravy a změna užívání části objektu, Laboratoř - ordinace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9"/>
      <c r="E87" s="39"/>
      <c r="F87" s="26" t="str">
        <f>F10</f>
        <v>p.č. 1285/8</v>
      </c>
      <c r="G87" s="39"/>
      <c r="H87" s="39"/>
      <c r="I87" s="31" t="s">
        <v>22</v>
      </c>
      <c r="J87" s="78" t="str">
        <f>IF(J10="","",J10)</f>
        <v>25. 9. 2020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9"/>
      <c r="E89" s="39"/>
      <c r="F89" s="26" t="str">
        <f>E13</f>
        <v>MČ Praha 8, Zenklova 1/35, Libeň</v>
      </c>
      <c r="G89" s="39"/>
      <c r="H89" s="39"/>
      <c r="I89" s="31" t="s">
        <v>30</v>
      </c>
      <c r="J89" s="35" t="str">
        <f>E19</f>
        <v>KFJ s.r.o.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9"/>
      <c r="E90" s="39"/>
      <c r="F90" s="26" t="str">
        <f>IF(E16="","",E16)</f>
        <v>Vyplň údaj</v>
      </c>
      <c r="G90" s="39"/>
      <c r="H90" s="39"/>
      <c r="I90" s="31" t="s">
        <v>33</v>
      </c>
      <c r="J90" s="35" t="str">
        <f>E22</f>
        <v>KFJ s.r.o.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9" t="s">
        <v>87</v>
      </c>
      <c r="D92" s="170"/>
      <c r="E92" s="170"/>
      <c r="F92" s="170"/>
      <c r="G92" s="170"/>
      <c r="H92" s="170"/>
      <c r="I92" s="170"/>
      <c r="J92" s="171" t="s">
        <v>88</v>
      </c>
      <c r="K92" s="170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2" t="s">
        <v>89</v>
      </c>
      <c r="D94" s="39"/>
      <c r="E94" s="39"/>
      <c r="F94" s="39"/>
      <c r="G94" s="39"/>
      <c r="H94" s="39"/>
      <c r="I94" s="39"/>
      <c r="J94" s="109">
        <f>J150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90</v>
      </c>
    </row>
    <row r="95" s="9" customFormat="1" ht="24.96" customHeight="1">
      <c r="A95" s="9"/>
      <c r="B95" s="173"/>
      <c r="C95" s="174"/>
      <c r="D95" s="175" t="s">
        <v>91</v>
      </c>
      <c r="E95" s="176"/>
      <c r="F95" s="176"/>
      <c r="G95" s="176"/>
      <c r="H95" s="176"/>
      <c r="I95" s="176"/>
      <c r="J95" s="177">
        <f>J151</f>
        <v>0</v>
      </c>
      <c r="K95" s="174"/>
      <c r="L95" s="17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9"/>
      <c r="C96" s="180"/>
      <c r="D96" s="181" t="s">
        <v>92</v>
      </c>
      <c r="E96" s="182"/>
      <c r="F96" s="182"/>
      <c r="G96" s="182"/>
      <c r="H96" s="182"/>
      <c r="I96" s="182"/>
      <c r="J96" s="183">
        <f>J152</f>
        <v>0</v>
      </c>
      <c r="K96" s="180"/>
      <c r="L96" s="18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9"/>
      <c r="C97" s="180"/>
      <c r="D97" s="181" t="s">
        <v>93</v>
      </c>
      <c r="E97" s="182"/>
      <c r="F97" s="182"/>
      <c r="G97" s="182"/>
      <c r="H97" s="182"/>
      <c r="I97" s="182"/>
      <c r="J97" s="183">
        <f>J160</f>
        <v>0</v>
      </c>
      <c r="K97" s="180"/>
      <c r="L97" s="18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9"/>
      <c r="C98" s="180"/>
      <c r="D98" s="181" t="s">
        <v>94</v>
      </c>
      <c r="E98" s="182"/>
      <c r="F98" s="182"/>
      <c r="G98" s="182"/>
      <c r="H98" s="182"/>
      <c r="I98" s="182"/>
      <c r="J98" s="183">
        <f>J182</f>
        <v>0</v>
      </c>
      <c r="K98" s="180"/>
      <c r="L98" s="18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9"/>
      <c r="C99" s="180"/>
      <c r="D99" s="181" t="s">
        <v>95</v>
      </c>
      <c r="E99" s="182"/>
      <c r="F99" s="182"/>
      <c r="G99" s="182"/>
      <c r="H99" s="182"/>
      <c r="I99" s="182"/>
      <c r="J99" s="183">
        <f>J213</f>
        <v>0</v>
      </c>
      <c r="K99" s="180"/>
      <c r="L99" s="18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9"/>
      <c r="C100" s="180"/>
      <c r="D100" s="181" t="s">
        <v>96</v>
      </c>
      <c r="E100" s="182"/>
      <c r="F100" s="182"/>
      <c r="G100" s="182"/>
      <c r="H100" s="182"/>
      <c r="I100" s="182"/>
      <c r="J100" s="183">
        <f>J220</f>
        <v>0</v>
      </c>
      <c r="K100" s="180"/>
      <c r="L100" s="18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3"/>
      <c r="C101" s="174"/>
      <c r="D101" s="175" t="s">
        <v>97</v>
      </c>
      <c r="E101" s="176"/>
      <c r="F101" s="176"/>
      <c r="G101" s="176"/>
      <c r="H101" s="176"/>
      <c r="I101" s="176"/>
      <c r="J101" s="177">
        <f>J222</f>
        <v>0</v>
      </c>
      <c r="K101" s="174"/>
      <c r="L101" s="178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79"/>
      <c r="C102" s="180"/>
      <c r="D102" s="181" t="s">
        <v>98</v>
      </c>
      <c r="E102" s="182"/>
      <c r="F102" s="182"/>
      <c r="G102" s="182"/>
      <c r="H102" s="182"/>
      <c r="I102" s="182"/>
      <c r="J102" s="183">
        <f>J223</f>
        <v>0</v>
      </c>
      <c r="K102" s="180"/>
      <c r="L102" s="18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9"/>
      <c r="C103" s="180"/>
      <c r="D103" s="181" t="s">
        <v>99</v>
      </c>
      <c r="E103" s="182"/>
      <c r="F103" s="182"/>
      <c r="G103" s="182"/>
      <c r="H103" s="182"/>
      <c r="I103" s="182"/>
      <c r="J103" s="183">
        <f>J229</f>
        <v>0</v>
      </c>
      <c r="K103" s="180"/>
      <c r="L103" s="184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9"/>
      <c r="C104" s="180"/>
      <c r="D104" s="181" t="s">
        <v>100</v>
      </c>
      <c r="E104" s="182"/>
      <c r="F104" s="182"/>
      <c r="G104" s="182"/>
      <c r="H104" s="182"/>
      <c r="I104" s="182"/>
      <c r="J104" s="183">
        <f>J237</f>
        <v>0</v>
      </c>
      <c r="K104" s="180"/>
      <c r="L104" s="184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9"/>
      <c r="C105" s="180"/>
      <c r="D105" s="181" t="s">
        <v>101</v>
      </c>
      <c r="E105" s="182"/>
      <c r="F105" s="182"/>
      <c r="G105" s="182"/>
      <c r="H105" s="182"/>
      <c r="I105" s="182"/>
      <c r="J105" s="183">
        <f>J240</f>
        <v>0</v>
      </c>
      <c r="K105" s="180"/>
      <c r="L105" s="184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9"/>
      <c r="C106" s="180"/>
      <c r="D106" s="181" t="s">
        <v>102</v>
      </c>
      <c r="E106" s="182"/>
      <c r="F106" s="182"/>
      <c r="G106" s="182"/>
      <c r="H106" s="182"/>
      <c r="I106" s="182"/>
      <c r="J106" s="183">
        <f>J256</f>
        <v>0</v>
      </c>
      <c r="K106" s="180"/>
      <c r="L106" s="184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9"/>
      <c r="C107" s="180"/>
      <c r="D107" s="181" t="s">
        <v>103</v>
      </c>
      <c r="E107" s="182"/>
      <c r="F107" s="182"/>
      <c r="G107" s="182"/>
      <c r="H107" s="182"/>
      <c r="I107" s="182"/>
      <c r="J107" s="183">
        <f>J260</f>
        <v>0</v>
      </c>
      <c r="K107" s="180"/>
      <c r="L107" s="184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9"/>
      <c r="C108" s="180"/>
      <c r="D108" s="181" t="s">
        <v>104</v>
      </c>
      <c r="E108" s="182"/>
      <c r="F108" s="182"/>
      <c r="G108" s="182"/>
      <c r="H108" s="182"/>
      <c r="I108" s="182"/>
      <c r="J108" s="183">
        <f>J265</f>
        <v>0</v>
      </c>
      <c r="K108" s="180"/>
      <c r="L108" s="184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9"/>
      <c r="C109" s="180"/>
      <c r="D109" s="181" t="s">
        <v>105</v>
      </c>
      <c r="E109" s="182"/>
      <c r="F109" s="182"/>
      <c r="G109" s="182"/>
      <c r="H109" s="182"/>
      <c r="I109" s="182"/>
      <c r="J109" s="183">
        <f>J269</f>
        <v>0</v>
      </c>
      <c r="K109" s="180"/>
      <c r="L109" s="184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9"/>
      <c r="C110" s="180"/>
      <c r="D110" s="181" t="s">
        <v>106</v>
      </c>
      <c r="E110" s="182"/>
      <c r="F110" s="182"/>
      <c r="G110" s="182"/>
      <c r="H110" s="182"/>
      <c r="I110" s="182"/>
      <c r="J110" s="183">
        <f>J276</f>
        <v>0</v>
      </c>
      <c r="K110" s="180"/>
      <c r="L110" s="184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9"/>
      <c r="C111" s="180"/>
      <c r="D111" s="181" t="s">
        <v>107</v>
      </c>
      <c r="E111" s="182"/>
      <c r="F111" s="182"/>
      <c r="G111" s="182"/>
      <c r="H111" s="182"/>
      <c r="I111" s="182"/>
      <c r="J111" s="183">
        <f>J280</f>
        <v>0</v>
      </c>
      <c r="K111" s="180"/>
      <c r="L111" s="184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9"/>
      <c r="C112" s="180"/>
      <c r="D112" s="181" t="s">
        <v>108</v>
      </c>
      <c r="E112" s="182"/>
      <c r="F112" s="182"/>
      <c r="G112" s="182"/>
      <c r="H112" s="182"/>
      <c r="I112" s="182"/>
      <c r="J112" s="183">
        <f>J305</f>
        <v>0</v>
      </c>
      <c r="K112" s="180"/>
      <c r="L112" s="184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9"/>
      <c r="C113" s="180"/>
      <c r="D113" s="181" t="s">
        <v>109</v>
      </c>
      <c r="E113" s="182"/>
      <c r="F113" s="182"/>
      <c r="G113" s="182"/>
      <c r="H113" s="182"/>
      <c r="I113" s="182"/>
      <c r="J113" s="183">
        <f>J331</f>
        <v>0</v>
      </c>
      <c r="K113" s="180"/>
      <c r="L113" s="184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9"/>
      <c r="C114" s="180"/>
      <c r="D114" s="181" t="s">
        <v>110</v>
      </c>
      <c r="E114" s="182"/>
      <c r="F114" s="182"/>
      <c r="G114" s="182"/>
      <c r="H114" s="182"/>
      <c r="I114" s="182"/>
      <c r="J114" s="183">
        <f>J347</f>
        <v>0</v>
      </c>
      <c r="K114" s="180"/>
      <c r="L114" s="184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9"/>
      <c r="C115" s="180"/>
      <c r="D115" s="181" t="s">
        <v>111</v>
      </c>
      <c r="E115" s="182"/>
      <c r="F115" s="182"/>
      <c r="G115" s="182"/>
      <c r="H115" s="182"/>
      <c r="I115" s="182"/>
      <c r="J115" s="183">
        <f>J358</f>
        <v>0</v>
      </c>
      <c r="K115" s="180"/>
      <c r="L115" s="184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9"/>
      <c r="C116" s="180"/>
      <c r="D116" s="181" t="s">
        <v>112</v>
      </c>
      <c r="E116" s="182"/>
      <c r="F116" s="182"/>
      <c r="G116" s="182"/>
      <c r="H116" s="182"/>
      <c r="I116" s="182"/>
      <c r="J116" s="183">
        <f>J396</f>
        <v>0</v>
      </c>
      <c r="K116" s="180"/>
      <c r="L116" s="184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9"/>
      <c r="C117" s="180"/>
      <c r="D117" s="181" t="s">
        <v>113</v>
      </c>
      <c r="E117" s="182"/>
      <c r="F117" s="182"/>
      <c r="G117" s="182"/>
      <c r="H117" s="182"/>
      <c r="I117" s="182"/>
      <c r="J117" s="183">
        <f>J426</f>
        <v>0</v>
      </c>
      <c r="K117" s="180"/>
      <c r="L117" s="184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9"/>
      <c r="C118" s="180"/>
      <c r="D118" s="181" t="s">
        <v>114</v>
      </c>
      <c r="E118" s="182"/>
      <c r="F118" s="182"/>
      <c r="G118" s="182"/>
      <c r="H118" s="182"/>
      <c r="I118" s="182"/>
      <c r="J118" s="183">
        <f>J436</f>
        <v>0</v>
      </c>
      <c r="K118" s="180"/>
      <c r="L118" s="184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73"/>
      <c r="C119" s="174"/>
      <c r="D119" s="175" t="s">
        <v>115</v>
      </c>
      <c r="E119" s="176"/>
      <c r="F119" s="176"/>
      <c r="G119" s="176"/>
      <c r="H119" s="176"/>
      <c r="I119" s="176"/>
      <c r="J119" s="177">
        <f>J462</f>
        <v>0</v>
      </c>
      <c r="K119" s="174"/>
      <c r="L119" s="178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79"/>
      <c r="C120" s="180"/>
      <c r="D120" s="181" t="s">
        <v>116</v>
      </c>
      <c r="E120" s="182"/>
      <c r="F120" s="182"/>
      <c r="G120" s="182"/>
      <c r="H120" s="182"/>
      <c r="I120" s="182"/>
      <c r="J120" s="183">
        <f>J463</f>
        <v>0</v>
      </c>
      <c r="K120" s="180"/>
      <c r="L120" s="184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9"/>
      <c r="C121" s="180"/>
      <c r="D121" s="181" t="s">
        <v>117</v>
      </c>
      <c r="E121" s="182"/>
      <c r="F121" s="182"/>
      <c r="G121" s="182"/>
      <c r="H121" s="182"/>
      <c r="I121" s="182"/>
      <c r="J121" s="183">
        <f>J465</f>
        <v>0</v>
      </c>
      <c r="K121" s="180"/>
      <c r="L121" s="184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9"/>
      <c r="C122" s="180"/>
      <c r="D122" s="181" t="s">
        <v>118</v>
      </c>
      <c r="E122" s="182"/>
      <c r="F122" s="182"/>
      <c r="G122" s="182"/>
      <c r="H122" s="182"/>
      <c r="I122" s="182"/>
      <c r="J122" s="183">
        <f>J467</f>
        <v>0</v>
      </c>
      <c r="K122" s="180"/>
      <c r="L122" s="184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2" customFormat="1" ht="21.84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9.28" customHeight="1">
      <c r="A125" s="37"/>
      <c r="B125" s="38"/>
      <c r="C125" s="172" t="s">
        <v>119</v>
      </c>
      <c r="D125" s="39"/>
      <c r="E125" s="39"/>
      <c r="F125" s="39"/>
      <c r="G125" s="39"/>
      <c r="H125" s="39"/>
      <c r="I125" s="39"/>
      <c r="J125" s="185">
        <f>ROUND(J126 + J127 + J128 + J129 + J130 + J131,2)</f>
        <v>0</v>
      </c>
      <c r="K125" s="39"/>
      <c r="L125" s="62"/>
      <c r="N125" s="186" t="s">
        <v>39</v>
      </c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8" customHeight="1">
      <c r="A126" s="37"/>
      <c r="B126" s="38"/>
      <c r="C126" s="39"/>
      <c r="D126" s="187" t="s">
        <v>120</v>
      </c>
      <c r="E126" s="188"/>
      <c r="F126" s="188"/>
      <c r="G126" s="39"/>
      <c r="H126" s="39"/>
      <c r="I126" s="39"/>
      <c r="J126" s="189">
        <v>0</v>
      </c>
      <c r="K126" s="39"/>
      <c r="L126" s="190"/>
      <c r="M126" s="191"/>
      <c r="N126" s="192" t="s">
        <v>40</v>
      </c>
      <c r="O126" s="191"/>
      <c r="P126" s="191"/>
      <c r="Q126" s="191"/>
      <c r="R126" s="191"/>
      <c r="S126" s="193"/>
      <c r="T126" s="193"/>
      <c r="U126" s="193"/>
      <c r="V126" s="193"/>
      <c r="W126" s="193"/>
      <c r="X126" s="193"/>
      <c r="Y126" s="193"/>
      <c r="Z126" s="193"/>
      <c r="AA126" s="193"/>
      <c r="AB126" s="193"/>
      <c r="AC126" s="193"/>
      <c r="AD126" s="193"/>
      <c r="AE126" s="193"/>
      <c r="AF126" s="191"/>
      <c r="AG126" s="191"/>
      <c r="AH126" s="191"/>
      <c r="AI126" s="191"/>
      <c r="AJ126" s="191"/>
      <c r="AK126" s="191"/>
      <c r="AL126" s="191"/>
      <c r="AM126" s="191"/>
      <c r="AN126" s="191"/>
      <c r="AO126" s="191"/>
      <c r="AP126" s="191"/>
      <c r="AQ126" s="191"/>
      <c r="AR126" s="191"/>
      <c r="AS126" s="191"/>
      <c r="AT126" s="191"/>
      <c r="AU126" s="191"/>
      <c r="AV126" s="191"/>
      <c r="AW126" s="191"/>
      <c r="AX126" s="191"/>
      <c r="AY126" s="194" t="s">
        <v>121</v>
      </c>
      <c r="AZ126" s="191"/>
      <c r="BA126" s="191"/>
      <c r="BB126" s="191"/>
      <c r="BC126" s="191"/>
      <c r="BD126" s="191"/>
      <c r="BE126" s="195">
        <f>IF(N126="základní",J126,0)</f>
        <v>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94" t="s">
        <v>80</v>
      </c>
      <c r="BK126" s="191"/>
      <c r="BL126" s="191"/>
      <c r="BM126" s="191"/>
    </row>
    <row r="127" s="2" customFormat="1" ht="18" customHeight="1">
      <c r="A127" s="37"/>
      <c r="B127" s="38"/>
      <c r="C127" s="39"/>
      <c r="D127" s="187" t="s">
        <v>122</v>
      </c>
      <c r="E127" s="188"/>
      <c r="F127" s="188"/>
      <c r="G127" s="39"/>
      <c r="H127" s="39"/>
      <c r="I127" s="39"/>
      <c r="J127" s="189">
        <v>0</v>
      </c>
      <c r="K127" s="39"/>
      <c r="L127" s="190"/>
      <c r="M127" s="191"/>
      <c r="N127" s="192" t="s">
        <v>40</v>
      </c>
      <c r="O127" s="191"/>
      <c r="P127" s="191"/>
      <c r="Q127" s="191"/>
      <c r="R127" s="191"/>
      <c r="S127" s="193"/>
      <c r="T127" s="193"/>
      <c r="U127" s="193"/>
      <c r="V127" s="193"/>
      <c r="W127" s="193"/>
      <c r="X127" s="193"/>
      <c r="Y127" s="193"/>
      <c r="Z127" s="193"/>
      <c r="AA127" s="193"/>
      <c r="AB127" s="193"/>
      <c r="AC127" s="193"/>
      <c r="AD127" s="193"/>
      <c r="AE127" s="193"/>
      <c r="AF127" s="191"/>
      <c r="AG127" s="191"/>
      <c r="AH127" s="191"/>
      <c r="AI127" s="191"/>
      <c r="AJ127" s="191"/>
      <c r="AK127" s="191"/>
      <c r="AL127" s="191"/>
      <c r="AM127" s="191"/>
      <c r="AN127" s="191"/>
      <c r="AO127" s="191"/>
      <c r="AP127" s="191"/>
      <c r="AQ127" s="191"/>
      <c r="AR127" s="191"/>
      <c r="AS127" s="191"/>
      <c r="AT127" s="191"/>
      <c r="AU127" s="191"/>
      <c r="AV127" s="191"/>
      <c r="AW127" s="191"/>
      <c r="AX127" s="191"/>
      <c r="AY127" s="194" t="s">
        <v>121</v>
      </c>
      <c r="AZ127" s="191"/>
      <c r="BA127" s="191"/>
      <c r="BB127" s="191"/>
      <c r="BC127" s="191"/>
      <c r="BD127" s="191"/>
      <c r="BE127" s="195">
        <f>IF(N127="základní",J127,0)</f>
        <v>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94" t="s">
        <v>80</v>
      </c>
      <c r="BK127" s="191"/>
      <c r="BL127" s="191"/>
      <c r="BM127" s="191"/>
    </row>
    <row r="128" s="2" customFormat="1" ht="18" customHeight="1">
      <c r="A128" s="37"/>
      <c r="B128" s="38"/>
      <c r="C128" s="39"/>
      <c r="D128" s="187" t="s">
        <v>123</v>
      </c>
      <c r="E128" s="188"/>
      <c r="F128" s="188"/>
      <c r="G128" s="39"/>
      <c r="H128" s="39"/>
      <c r="I128" s="39"/>
      <c r="J128" s="189">
        <v>0</v>
      </c>
      <c r="K128" s="39"/>
      <c r="L128" s="190"/>
      <c r="M128" s="191"/>
      <c r="N128" s="192" t="s">
        <v>40</v>
      </c>
      <c r="O128" s="191"/>
      <c r="P128" s="191"/>
      <c r="Q128" s="191"/>
      <c r="R128" s="191"/>
      <c r="S128" s="193"/>
      <c r="T128" s="193"/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  <c r="AF128" s="191"/>
      <c r="AG128" s="191"/>
      <c r="AH128" s="191"/>
      <c r="AI128" s="191"/>
      <c r="AJ128" s="191"/>
      <c r="AK128" s="191"/>
      <c r="AL128" s="191"/>
      <c r="AM128" s="191"/>
      <c r="AN128" s="191"/>
      <c r="AO128" s="191"/>
      <c r="AP128" s="191"/>
      <c r="AQ128" s="191"/>
      <c r="AR128" s="191"/>
      <c r="AS128" s="191"/>
      <c r="AT128" s="191"/>
      <c r="AU128" s="191"/>
      <c r="AV128" s="191"/>
      <c r="AW128" s="191"/>
      <c r="AX128" s="191"/>
      <c r="AY128" s="194" t="s">
        <v>121</v>
      </c>
      <c r="AZ128" s="191"/>
      <c r="BA128" s="191"/>
      <c r="BB128" s="191"/>
      <c r="BC128" s="191"/>
      <c r="BD128" s="191"/>
      <c r="BE128" s="195">
        <f>IF(N128="základní",J128,0)</f>
        <v>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94" t="s">
        <v>80</v>
      </c>
      <c r="BK128" s="191"/>
      <c r="BL128" s="191"/>
      <c r="BM128" s="191"/>
    </row>
    <row r="129" s="2" customFormat="1" ht="18" customHeight="1">
      <c r="A129" s="37"/>
      <c r="B129" s="38"/>
      <c r="C129" s="39"/>
      <c r="D129" s="187" t="s">
        <v>124</v>
      </c>
      <c r="E129" s="188"/>
      <c r="F129" s="188"/>
      <c r="G129" s="39"/>
      <c r="H129" s="39"/>
      <c r="I129" s="39"/>
      <c r="J129" s="189">
        <v>0</v>
      </c>
      <c r="K129" s="39"/>
      <c r="L129" s="190"/>
      <c r="M129" s="191"/>
      <c r="N129" s="192" t="s">
        <v>40</v>
      </c>
      <c r="O129" s="191"/>
      <c r="P129" s="191"/>
      <c r="Q129" s="191"/>
      <c r="R129" s="191"/>
      <c r="S129" s="193"/>
      <c r="T129" s="193"/>
      <c r="U129" s="193"/>
      <c r="V129" s="193"/>
      <c r="W129" s="193"/>
      <c r="X129" s="193"/>
      <c r="Y129" s="193"/>
      <c r="Z129" s="193"/>
      <c r="AA129" s="193"/>
      <c r="AB129" s="193"/>
      <c r="AC129" s="193"/>
      <c r="AD129" s="193"/>
      <c r="AE129" s="193"/>
      <c r="AF129" s="191"/>
      <c r="AG129" s="191"/>
      <c r="AH129" s="191"/>
      <c r="AI129" s="191"/>
      <c r="AJ129" s="191"/>
      <c r="AK129" s="191"/>
      <c r="AL129" s="191"/>
      <c r="AM129" s="191"/>
      <c r="AN129" s="191"/>
      <c r="AO129" s="191"/>
      <c r="AP129" s="191"/>
      <c r="AQ129" s="191"/>
      <c r="AR129" s="191"/>
      <c r="AS129" s="191"/>
      <c r="AT129" s="191"/>
      <c r="AU129" s="191"/>
      <c r="AV129" s="191"/>
      <c r="AW129" s="191"/>
      <c r="AX129" s="191"/>
      <c r="AY129" s="194" t="s">
        <v>121</v>
      </c>
      <c r="AZ129" s="191"/>
      <c r="BA129" s="191"/>
      <c r="BB129" s="191"/>
      <c r="BC129" s="191"/>
      <c r="BD129" s="191"/>
      <c r="BE129" s="195">
        <f>IF(N129="základní",J129,0)</f>
        <v>0</v>
      </c>
      <c r="BF129" s="195">
        <f>IF(N129="snížená",J129,0)</f>
        <v>0</v>
      </c>
      <c r="BG129" s="195">
        <f>IF(N129="zákl. přenesená",J129,0)</f>
        <v>0</v>
      </c>
      <c r="BH129" s="195">
        <f>IF(N129="sníž. přenesená",J129,0)</f>
        <v>0</v>
      </c>
      <c r="BI129" s="195">
        <f>IF(N129="nulová",J129,0)</f>
        <v>0</v>
      </c>
      <c r="BJ129" s="194" t="s">
        <v>80</v>
      </c>
      <c r="BK129" s="191"/>
      <c r="BL129" s="191"/>
      <c r="BM129" s="191"/>
    </row>
    <row r="130" s="2" customFormat="1" ht="18" customHeight="1">
      <c r="A130" s="37"/>
      <c r="B130" s="38"/>
      <c r="C130" s="39"/>
      <c r="D130" s="187" t="s">
        <v>125</v>
      </c>
      <c r="E130" s="188"/>
      <c r="F130" s="188"/>
      <c r="G130" s="39"/>
      <c r="H130" s="39"/>
      <c r="I130" s="39"/>
      <c r="J130" s="189">
        <v>0</v>
      </c>
      <c r="K130" s="39"/>
      <c r="L130" s="190"/>
      <c r="M130" s="191"/>
      <c r="N130" s="192" t="s">
        <v>40</v>
      </c>
      <c r="O130" s="191"/>
      <c r="P130" s="191"/>
      <c r="Q130" s="191"/>
      <c r="R130" s="191"/>
      <c r="S130" s="193"/>
      <c r="T130" s="193"/>
      <c r="U130" s="193"/>
      <c r="V130" s="193"/>
      <c r="W130" s="193"/>
      <c r="X130" s="193"/>
      <c r="Y130" s="193"/>
      <c r="Z130" s="193"/>
      <c r="AA130" s="193"/>
      <c r="AB130" s="193"/>
      <c r="AC130" s="193"/>
      <c r="AD130" s="193"/>
      <c r="AE130" s="193"/>
      <c r="AF130" s="191"/>
      <c r="AG130" s="191"/>
      <c r="AH130" s="191"/>
      <c r="AI130" s="191"/>
      <c r="AJ130" s="191"/>
      <c r="AK130" s="191"/>
      <c r="AL130" s="191"/>
      <c r="AM130" s="191"/>
      <c r="AN130" s="191"/>
      <c r="AO130" s="191"/>
      <c r="AP130" s="191"/>
      <c r="AQ130" s="191"/>
      <c r="AR130" s="191"/>
      <c r="AS130" s="191"/>
      <c r="AT130" s="191"/>
      <c r="AU130" s="191"/>
      <c r="AV130" s="191"/>
      <c r="AW130" s="191"/>
      <c r="AX130" s="191"/>
      <c r="AY130" s="194" t="s">
        <v>121</v>
      </c>
      <c r="AZ130" s="191"/>
      <c r="BA130" s="191"/>
      <c r="BB130" s="191"/>
      <c r="BC130" s="191"/>
      <c r="BD130" s="191"/>
      <c r="BE130" s="195">
        <f>IF(N130="základní",J130,0)</f>
        <v>0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94" t="s">
        <v>80</v>
      </c>
      <c r="BK130" s="191"/>
      <c r="BL130" s="191"/>
      <c r="BM130" s="191"/>
    </row>
    <row r="131" s="2" customFormat="1" ht="18" customHeight="1">
      <c r="A131" s="37"/>
      <c r="B131" s="38"/>
      <c r="C131" s="39"/>
      <c r="D131" s="188" t="s">
        <v>126</v>
      </c>
      <c r="E131" s="39"/>
      <c r="F131" s="39"/>
      <c r="G131" s="39"/>
      <c r="H131" s="39"/>
      <c r="I131" s="39"/>
      <c r="J131" s="189">
        <f>ROUND(J28*T131,2)</f>
        <v>0</v>
      </c>
      <c r="K131" s="39"/>
      <c r="L131" s="190"/>
      <c r="M131" s="191"/>
      <c r="N131" s="192" t="s">
        <v>40</v>
      </c>
      <c r="O131" s="191"/>
      <c r="P131" s="191"/>
      <c r="Q131" s="191"/>
      <c r="R131" s="191"/>
      <c r="S131" s="193"/>
      <c r="T131" s="193"/>
      <c r="U131" s="193"/>
      <c r="V131" s="193"/>
      <c r="W131" s="193"/>
      <c r="X131" s="193"/>
      <c r="Y131" s="193"/>
      <c r="Z131" s="193"/>
      <c r="AA131" s="193"/>
      <c r="AB131" s="193"/>
      <c r="AC131" s="193"/>
      <c r="AD131" s="193"/>
      <c r="AE131" s="193"/>
      <c r="AF131" s="191"/>
      <c r="AG131" s="191"/>
      <c r="AH131" s="191"/>
      <c r="AI131" s="191"/>
      <c r="AJ131" s="191"/>
      <c r="AK131" s="191"/>
      <c r="AL131" s="191"/>
      <c r="AM131" s="191"/>
      <c r="AN131" s="191"/>
      <c r="AO131" s="191"/>
      <c r="AP131" s="191"/>
      <c r="AQ131" s="191"/>
      <c r="AR131" s="191"/>
      <c r="AS131" s="191"/>
      <c r="AT131" s="191"/>
      <c r="AU131" s="191"/>
      <c r="AV131" s="191"/>
      <c r="AW131" s="191"/>
      <c r="AX131" s="191"/>
      <c r="AY131" s="194" t="s">
        <v>127</v>
      </c>
      <c r="AZ131" s="191"/>
      <c r="BA131" s="191"/>
      <c r="BB131" s="191"/>
      <c r="BC131" s="191"/>
      <c r="BD131" s="191"/>
      <c r="BE131" s="195">
        <f>IF(N131="základní",J131,0)</f>
        <v>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94" t="s">
        <v>80</v>
      </c>
      <c r="BK131" s="191"/>
      <c r="BL131" s="191"/>
      <c r="BM131" s="191"/>
    </row>
    <row r="132" s="2" customFormat="1">
      <c r="A132" s="37"/>
      <c r="B132" s="38"/>
      <c r="C132" s="39"/>
      <c r="D132" s="39"/>
      <c r="E132" s="39"/>
      <c r="F132" s="39"/>
      <c r="G132" s="39"/>
      <c r="H132" s="39"/>
      <c r="I132" s="39"/>
      <c r="J132" s="39"/>
      <c r="K132" s="39"/>
      <c r="L132" s="62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29.28" customHeight="1">
      <c r="A133" s="37"/>
      <c r="B133" s="38"/>
      <c r="C133" s="196" t="s">
        <v>128</v>
      </c>
      <c r="D133" s="170"/>
      <c r="E133" s="170"/>
      <c r="F133" s="170"/>
      <c r="G133" s="170"/>
      <c r="H133" s="170"/>
      <c r="I133" s="170"/>
      <c r="J133" s="197">
        <f>ROUND(J94+J125,2)</f>
        <v>0</v>
      </c>
      <c r="K133" s="170"/>
      <c r="L133" s="62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</row>
    <row r="134" s="2" customFormat="1" ht="6.96" customHeight="1">
      <c r="A134" s="37"/>
      <c r="B134" s="65"/>
      <c r="C134" s="66"/>
      <c r="D134" s="66"/>
      <c r="E134" s="66"/>
      <c r="F134" s="66"/>
      <c r="G134" s="66"/>
      <c r="H134" s="66"/>
      <c r="I134" s="66"/>
      <c r="J134" s="66"/>
      <c r="K134" s="66"/>
      <c r="L134" s="62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</row>
    <row r="138" s="2" customFormat="1" ht="6.96" customHeight="1">
      <c r="A138" s="37"/>
      <c r="B138" s="67"/>
      <c r="C138" s="68"/>
      <c r="D138" s="68"/>
      <c r="E138" s="68"/>
      <c r="F138" s="68"/>
      <c r="G138" s="68"/>
      <c r="H138" s="68"/>
      <c r="I138" s="68"/>
      <c r="J138" s="68"/>
      <c r="K138" s="68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24.96" customHeight="1">
      <c r="A139" s="37"/>
      <c r="B139" s="38"/>
      <c r="C139" s="22" t="s">
        <v>129</v>
      </c>
      <c r="D139" s="39"/>
      <c r="E139" s="39"/>
      <c r="F139" s="39"/>
      <c r="G139" s="39"/>
      <c r="H139" s="39"/>
      <c r="I139" s="39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6.96" customHeight="1">
      <c r="A140" s="37"/>
      <c r="B140" s="38"/>
      <c r="C140" s="39"/>
      <c r="D140" s="39"/>
      <c r="E140" s="39"/>
      <c r="F140" s="39"/>
      <c r="G140" s="39"/>
      <c r="H140" s="39"/>
      <c r="I140" s="39"/>
      <c r="J140" s="39"/>
      <c r="K140" s="39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12" customHeight="1">
      <c r="A141" s="37"/>
      <c r="B141" s="38"/>
      <c r="C141" s="31" t="s">
        <v>16</v>
      </c>
      <c r="D141" s="39"/>
      <c r="E141" s="39"/>
      <c r="F141" s="39"/>
      <c r="G141" s="39"/>
      <c r="H141" s="39"/>
      <c r="I141" s="39"/>
      <c r="J141" s="39"/>
      <c r="K141" s="39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2" s="2" customFormat="1" ht="16.5" customHeight="1">
      <c r="A142" s="37"/>
      <c r="B142" s="38"/>
      <c r="C142" s="39"/>
      <c r="D142" s="39"/>
      <c r="E142" s="75" t="str">
        <f>E7</f>
        <v>Stavební úpravy a změna užívání části objektu, Laboratoř - ordinace</v>
      </c>
      <c r="F142" s="39"/>
      <c r="G142" s="39"/>
      <c r="H142" s="39"/>
      <c r="I142" s="39"/>
      <c r="J142" s="39"/>
      <c r="K142" s="39"/>
      <c r="L142" s="62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</row>
    <row r="143" s="2" customFormat="1" ht="6.96" customHeight="1">
      <c r="A143" s="37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12" customHeight="1">
      <c r="A144" s="37"/>
      <c r="B144" s="38"/>
      <c r="C144" s="31" t="s">
        <v>20</v>
      </c>
      <c r="D144" s="39"/>
      <c r="E144" s="39"/>
      <c r="F144" s="26" t="str">
        <f>F10</f>
        <v>p.č. 1285/8</v>
      </c>
      <c r="G144" s="39"/>
      <c r="H144" s="39"/>
      <c r="I144" s="31" t="s">
        <v>22</v>
      </c>
      <c r="J144" s="78" t="str">
        <f>IF(J10="","",J10)</f>
        <v>25. 9. 2020</v>
      </c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6.96" customHeight="1">
      <c r="A145" s="37"/>
      <c r="B145" s="38"/>
      <c r="C145" s="39"/>
      <c r="D145" s="39"/>
      <c r="E145" s="39"/>
      <c r="F145" s="39"/>
      <c r="G145" s="39"/>
      <c r="H145" s="39"/>
      <c r="I145" s="39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15.15" customHeight="1">
      <c r="A146" s="37"/>
      <c r="B146" s="38"/>
      <c r="C146" s="31" t="s">
        <v>24</v>
      </c>
      <c r="D146" s="39"/>
      <c r="E146" s="39"/>
      <c r="F146" s="26" t="str">
        <f>E13</f>
        <v>MČ Praha 8, Zenklova 1/35, Libeň</v>
      </c>
      <c r="G146" s="39"/>
      <c r="H146" s="39"/>
      <c r="I146" s="31" t="s">
        <v>30</v>
      </c>
      <c r="J146" s="35" t="str">
        <f>E19</f>
        <v>KFJ s.r.o.</v>
      </c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5.15" customHeight="1">
      <c r="A147" s="37"/>
      <c r="B147" s="38"/>
      <c r="C147" s="31" t="s">
        <v>28</v>
      </c>
      <c r="D147" s="39"/>
      <c r="E147" s="39"/>
      <c r="F147" s="26" t="str">
        <f>IF(E16="","",E16)</f>
        <v>Vyplň údaj</v>
      </c>
      <c r="G147" s="39"/>
      <c r="H147" s="39"/>
      <c r="I147" s="31" t="s">
        <v>33</v>
      </c>
      <c r="J147" s="35" t="str">
        <f>E22</f>
        <v>KFJ s.r.o.</v>
      </c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0.32" customHeight="1">
      <c r="A148" s="37"/>
      <c r="B148" s="38"/>
      <c r="C148" s="39"/>
      <c r="D148" s="39"/>
      <c r="E148" s="39"/>
      <c r="F148" s="39"/>
      <c r="G148" s="39"/>
      <c r="H148" s="39"/>
      <c r="I148" s="39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11" customFormat="1" ht="29.28" customHeight="1">
      <c r="A149" s="198"/>
      <c r="B149" s="199"/>
      <c r="C149" s="200" t="s">
        <v>130</v>
      </c>
      <c r="D149" s="201" t="s">
        <v>60</v>
      </c>
      <c r="E149" s="201" t="s">
        <v>56</v>
      </c>
      <c r="F149" s="201" t="s">
        <v>57</v>
      </c>
      <c r="G149" s="201" t="s">
        <v>131</v>
      </c>
      <c r="H149" s="201" t="s">
        <v>132</v>
      </c>
      <c r="I149" s="201" t="s">
        <v>133</v>
      </c>
      <c r="J149" s="202" t="s">
        <v>88</v>
      </c>
      <c r="K149" s="203" t="s">
        <v>134</v>
      </c>
      <c r="L149" s="204"/>
      <c r="M149" s="99" t="s">
        <v>1</v>
      </c>
      <c r="N149" s="100" t="s">
        <v>39</v>
      </c>
      <c r="O149" s="100" t="s">
        <v>135</v>
      </c>
      <c r="P149" s="100" t="s">
        <v>136</v>
      </c>
      <c r="Q149" s="100" t="s">
        <v>137</v>
      </c>
      <c r="R149" s="100" t="s">
        <v>138</v>
      </c>
      <c r="S149" s="100" t="s">
        <v>139</v>
      </c>
      <c r="T149" s="101" t="s">
        <v>140</v>
      </c>
      <c r="U149" s="198"/>
      <c r="V149" s="198"/>
      <c r="W149" s="198"/>
      <c r="X149" s="198"/>
      <c r="Y149" s="198"/>
      <c r="Z149" s="198"/>
      <c r="AA149" s="198"/>
      <c r="AB149" s="198"/>
      <c r="AC149" s="198"/>
      <c r="AD149" s="198"/>
      <c r="AE149" s="198"/>
    </row>
    <row r="150" s="2" customFormat="1" ht="22.8" customHeight="1">
      <c r="A150" s="37"/>
      <c r="B150" s="38"/>
      <c r="C150" s="106" t="s">
        <v>141</v>
      </c>
      <c r="D150" s="39"/>
      <c r="E150" s="39"/>
      <c r="F150" s="39"/>
      <c r="G150" s="39"/>
      <c r="H150" s="39"/>
      <c r="I150" s="39"/>
      <c r="J150" s="205">
        <f>BK150</f>
        <v>0</v>
      </c>
      <c r="K150" s="39"/>
      <c r="L150" s="43"/>
      <c r="M150" s="102"/>
      <c r="N150" s="206"/>
      <c r="O150" s="103"/>
      <c r="P150" s="207">
        <f>P151+P222+P462</f>
        <v>0</v>
      </c>
      <c r="Q150" s="103"/>
      <c r="R150" s="207">
        <f>R151+R222+R462</f>
        <v>23.526975930000003</v>
      </c>
      <c r="S150" s="103"/>
      <c r="T150" s="208">
        <f>T151+T222+T462</f>
        <v>20.201866750000001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74</v>
      </c>
      <c r="AU150" s="16" t="s">
        <v>90</v>
      </c>
      <c r="BK150" s="209">
        <f>BK151+BK222+BK462</f>
        <v>0</v>
      </c>
    </row>
    <row r="151" s="12" customFormat="1" ht="25.92" customHeight="1">
      <c r="A151" s="12"/>
      <c r="B151" s="210"/>
      <c r="C151" s="211"/>
      <c r="D151" s="212" t="s">
        <v>74</v>
      </c>
      <c r="E151" s="213" t="s">
        <v>142</v>
      </c>
      <c r="F151" s="213" t="s">
        <v>143</v>
      </c>
      <c r="G151" s="211"/>
      <c r="H151" s="211"/>
      <c r="I151" s="214"/>
      <c r="J151" s="215">
        <f>BK151</f>
        <v>0</v>
      </c>
      <c r="K151" s="211"/>
      <c r="L151" s="216"/>
      <c r="M151" s="217"/>
      <c r="N151" s="218"/>
      <c r="O151" s="218"/>
      <c r="P151" s="219">
        <f>P152+P160+P182+P213+P220</f>
        <v>0</v>
      </c>
      <c r="Q151" s="218"/>
      <c r="R151" s="219">
        <f>R152+R160+R182+R213+R220</f>
        <v>13.251407320000002</v>
      </c>
      <c r="S151" s="218"/>
      <c r="T151" s="220">
        <f>T152+T160+T182+T213+T220</f>
        <v>11.020524999999999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80</v>
      </c>
      <c r="AT151" s="222" t="s">
        <v>74</v>
      </c>
      <c r="AU151" s="222" t="s">
        <v>75</v>
      </c>
      <c r="AY151" s="221" t="s">
        <v>144</v>
      </c>
      <c r="BK151" s="223">
        <f>BK152+BK160+BK182+BK213+BK220</f>
        <v>0</v>
      </c>
    </row>
    <row r="152" s="12" customFormat="1" ht="22.8" customHeight="1">
      <c r="A152" s="12"/>
      <c r="B152" s="210"/>
      <c r="C152" s="211"/>
      <c r="D152" s="212" t="s">
        <v>74</v>
      </c>
      <c r="E152" s="224" t="s">
        <v>145</v>
      </c>
      <c r="F152" s="224" t="s">
        <v>146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SUM(P153:P159)</f>
        <v>0</v>
      </c>
      <c r="Q152" s="218"/>
      <c r="R152" s="219">
        <f>SUM(R153:R159)</f>
        <v>0.46464032</v>
      </c>
      <c r="S152" s="218"/>
      <c r="T152" s="220">
        <f>SUM(T153:T159)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80</v>
      </c>
      <c r="AT152" s="222" t="s">
        <v>74</v>
      </c>
      <c r="AU152" s="222" t="s">
        <v>80</v>
      </c>
      <c r="AY152" s="221" t="s">
        <v>144</v>
      </c>
      <c r="BK152" s="223">
        <f>SUM(BK153:BK159)</f>
        <v>0</v>
      </c>
    </row>
    <row r="153" s="2" customFormat="1" ht="24.15" customHeight="1">
      <c r="A153" s="37"/>
      <c r="B153" s="38"/>
      <c r="C153" s="226" t="s">
        <v>80</v>
      </c>
      <c r="D153" s="226" t="s">
        <v>147</v>
      </c>
      <c r="E153" s="227" t="s">
        <v>148</v>
      </c>
      <c r="F153" s="228" t="s">
        <v>149</v>
      </c>
      <c r="G153" s="229" t="s">
        <v>150</v>
      </c>
      <c r="H153" s="230">
        <v>0.0089999999999999993</v>
      </c>
      <c r="I153" s="231"/>
      <c r="J153" s="232">
        <f>ROUND(I153*H153,2)</f>
        <v>0</v>
      </c>
      <c r="K153" s="233"/>
      <c r="L153" s="43"/>
      <c r="M153" s="234" t="s">
        <v>1</v>
      </c>
      <c r="N153" s="235" t="s">
        <v>40</v>
      </c>
      <c r="O153" s="90"/>
      <c r="P153" s="236">
        <f>O153*H153</f>
        <v>0</v>
      </c>
      <c r="Q153" s="236">
        <v>1.0900000000000001</v>
      </c>
      <c r="R153" s="236">
        <f>Q153*H153</f>
        <v>0.0098099999999999993</v>
      </c>
      <c r="S153" s="236">
        <v>0</v>
      </c>
      <c r="T153" s="23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8" t="s">
        <v>151</v>
      </c>
      <c r="AT153" s="238" t="s">
        <v>147</v>
      </c>
      <c r="AU153" s="238" t="s">
        <v>82</v>
      </c>
      <c r="AY153" s="16" t="s">
        <v>144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6" t="s">
        <v>80</v>
      </c>
      <c r="BK153" s="239">
        <f>ROUND(I153*H153,2)</f>
        <v>0</v>
      </c>
      <c r="BL153" s="16" t="s">
        <v>151</v>
      </c>
      <c r="BM153" s="238" t="s">
        <v>152</v>
      </c>
    </row>
    <row r="154" s="2" customFormat="1">
      <c r="A154" s="37"/>
      <c r="B154" s="38"/>
      <c r="C154" s="39"/>
      <c r="D154" s="240" t="s">
        <v>153</v>
      </c>
      <c r="E154" s="39"/>
      <c r="F154" s="241" t="s">
        <v>154</v>
      </c>
      <c r="G154" s="39"/>
      <c r="H154" s="39"/>
      <c r="I154" s="193"/>
      <c r="J154" s="39"/>
      <c r="K154" s="39"/>
      <c r="L154" s="43"/>
      <c r="M154" s="242"/>
      <c r="N154" s="243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153</v>
      </c>
      <c r="AU154" s="16" t="s">
        <v>82</v>
      </c>
    </row>
    <row r="155" s="13" customFormat="1">
      <c r="A155" s="13"/>
      <c r="B155" s="244"/>
      <c r="C155" s="245"/>
      <c r="D155" s="240" t="s">
        <v>155</v>
      </c>
      <c r="E155" s="246" t="s">
        <v>1</v>
      </c>
      <c r="F155" s="247" t="s">
        <v>156</v>
      </c>
      <c r="G155" s="245"/>
      <c r="H155" s="248">
        <v>0.0089999999999999993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4" t="s">
        <v>155</v>
      </c>
      <c r="AU155" s="254" t="s">
        <v>82</v>
      </c>
      <c r="AV155" s="13" t="s">
        <v>82</v>
      </c>
      <c r="AW155" s="13" t="s">
        <v>32</v>
      </c>
      <c r="AX155" s="13" t="s">
        <v>80</v>
      </c>
      <c r="AY155" s="254" t="s">
        <v>144</v>
      </c>
    </row>
    <row r="156" s="2" customFormat="1" ht="24.15" customHeight="1">
      <c r="A156" s="37"/>
      <c r="B156" s="38"/>
      <c r="C156" s="226" t="s">
        <v>82</v>
      </c>
      <c r="D156" s="226" t="s">
        <v>147</v>
      </c>
      <c r="E156" s="227" t="s">
        <v>157</v>
      </c>
      <c r="F156" s="228" t="s">
        <v>158</v>
      </c>
      <c r="G156" s="229" t="s">
        <v>159</v>
      </c>
      <c r="H156" s="230">
        <v>7.024</v>
      </c>
      <c r="I156" s="231"/>
      <c r="J156" s="232">
        <f>ROUND(I156*H156,2)</f>
        <v>0</v>
      </c>
      <c r="K156" s="233"/>
      <c r="L156" s="43"/>
      <c r="M156" s="234" t="s">
        <v>1</v>
      </c>
      <c r="N156" s="235" t="s">
        <v>40</v>
      </c>
      <c r="O156" s="90"/>
      <c r="P156" s="236">
        <f>O156*H156</f>
        <v>0</v>
      </c>
      <c r="Q156" s="236">
        <v>0.058970000000000002</v>
      </c>
      <c r="R156" s="236">
        <f>Q156*H156</f>
        <v>0.41420528000000001</v>
      </c>
      <c r="S156" s="236">
        <v>0</v>
      </c>
      <c r="T156" s="23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8" t="s">
        <v>151</v>
      </c>
      <c r="AT156" s="238" t="s">
        <v>147</v>
      </c>
      <c r="AU156" s="238" t="s">
        <v>82</v>
      </c>
      <c r="AY156" s="16" t="s">
        <v>144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6" t="s">
        <v>80</v>
      </c>
      <c r="BK156" s="239">
        <f>ROUND(I156*H156,2)</f>
        <v>0</v>
      </c>
      <c r="BL156" s="16" t="s">
        <v>151</v>
      </c>
      <c r="BM156" s="238" t="s">
        <v>160</v>
      </c>
    </row>
    <row r="157" s="13" customFormat="1">
      <c r="A157" s="13"/>
      <c r="B157" s="244"/>
      <c r="C157" s="245"/>
      <c r="D157" s="240" t="s">
        <v>155</v>
      </c>
      <c r="E157" s="246" t="s">
        <v>1</v>
      </c>
      <c r="F157" s="247" t="s">
        <v>161</v>
      </c>
      <c r="G157" s="245"/>
      <c r="H157" s="248">
        <v>7.024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155</v>
      </c>
      <c r="AU157" s="254" t="s">
        <v>82</v>
      </c>
      <c r="AV157" s="13" t="s">
        <v>82</v>
      </c>
      <c r="AW157" s="13" t="s">
        <v>32</v>
      </c>
      <c r="AX157" s="13" t="s">
        <v>80</v>
      </c>
      <c r="AY157" s="254" t="s">
        <v>144</v>
      </c>
    </row>
    <row r="158" s="2" customFormat="1" ht="24.15" customHeight="1">
      <c r="A158" s="37"/>
      <c r="B158" s="38"/>
      <c r="C158" s="226" t="s">
        <v>145</v>
      </c>
      <c r="D158" s="226" t="s">
        <v>147</v>
      </c>
      <c r="E158" s="227" t="s">
        <v>162</v>
      </c>
      <c r="F158" s="228" t="s">
        <v>163</v>
      </c>
      <c r="G158" s="229" t="s">
        <v>159</v>
      </c>
      <c r="H158" s="230">
        <v>0.22800000000000001</v>
      </c>
      <c r="I158" s="231"/>
      <c r="J158" s="232">
        <f>ROUND(I158*H158,2)</f>
        <v>0</v>
      </c>
      <c r="K158" s="233"/>
      <c r="L158" s="43"/>
      <c r="M158" s="234" t="s">
        <v>1</v>
      </c>
      <c r="N158" s="235" t="s">
        <v>40</v>
      </c>
      <c r="O158" s="90"/>
      <c r="P158" s="236">
        <f>O158*H158</f>
        <v>0</v>
      </c>
      <c r="Q158" s="236">
        <v>0.17818000000000001</v>
      </c>
      <c r="R158" s="236">
        <f>Q158*H158</f>
        <v>0.040625040000000001</v>
      </c>
      <c r="S158" s="236">
        <v>0</v>
      </c>
      <c r="T158" s="23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8" t="s">
        <v>151</v>
      </c>
      <c r="AT158" s="238" t="s">
        <v>147</v>
      </c>
      <c r="AU158" s="238" t="s">
        <v>82</v>
      </c>
      <c r="AY158" s="16" t="s">
        <v>144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6" t="s">
        <v>80</v>
      </c>
      <c r="BK158" s="239">
        <f>ROUND(I158*H158,2)</f>
        <v>0</v>
      </c>
      <c r="BL158" s="16" t="s">
        <v>151</v>
      </c>
      <c r="BM158" s="238" t="s">
        <v>164</v>
      </c>
    </row>
    <row r="159" s="13" customFormat="1">
      <c r="A159" s="13"/>
      <c r="B159" s="244"/>
      <c r="C159" s="245"/>
      <c r="D159" s="240" t="s">
        <v>155</v>
      </c>
      <c r="E159" s="246" t="s">
        <v>1</v>
      </c>
      <c r="F159" s="247" t="s">
        <v>165</v>
      </c>
      <c r="G159" s="245"/>
      <c r="H159" s="248">
        <v>0.22800000000000001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4" t="s">
        <v>155</v>
      </c>
      <c r="AU159" s="254" t="s">
        <v>82</v>
      </c>
      <c r="AV159" s="13" t="s">
        <v>82</v>
      </c>
      <c r="AW159" s="13" t="s">
        <v>32</v>
      </c>
      <c r="AX159" s="13" t="s">
        <v>80</v>
      </c>
      <c r="AY159" s="254" t="s">
        <v>144</v>
      </c>
    </row>
    <row r="160" s="12" customFormat="1" ht="22.8" customHeight="1">
      <c r="A160" s="12"/>
      <c r="B160" s="210"/>
      <c r="C160" s="211"/>
      <c r="D160" s="212" t="s">
        <v>74</v>
      </c>
      <c r="E160" s="224" t="s">
        <v>166</v>
      </c>
      <c r="F160" s="224" t="s">
        <v>167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SUM(P161:P181)</f>
        <v>0</v>
      </c>
      <c r="Q160" s="218"/>
      <c r="R160" s="219">
        <f>SUM(R161:R181)</f>
        <v>12.760291200000001</v>
      </c>
      <c r="S160" s="218"/>
      <c r="T160" s="220">
        <f>SUM(T161:T181)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80</v>
      </c>
      <c r="AT160" s="222" t="s">
        <v>74</v>
      </c>
      <c r="AU160" s="222" t="s">
        <v>80</v>
      </c>
      <c r="AY160" s="221" t="s">
        <v>144</v>
      </c>
      <c r="BK160" s="223">
        <f>SUM(BK161:BK181)</f>
        <v>0</v>
      </c>
    </row>
    <row r="161" s="2" customFormat="1" ht="24.15" customHeight="1">
      <c r="A161" s="37"/>
      <c r="B161" s="38"/>
      <c r="C161" s="226" t="s">
        <v>151</v>
      </c>
      <c r="D161" s="226" t="s">
        <v>147</v>
      </c>
      <c r="E161" s="227" t="s">
        <v>168</v>
      </c>
      <c r="F161" s="228" t="s">
        <v>169</v>
      </c>
      <c r="G161" s="229" t="s">
        <v>159</v>
      </c>
      <c r="H161" s="230">
        <v>356.80500000000001</v>
      </c>
      <c r="I161" s="231"/>
      <c r="J161" s="232">
        <f>ROUND(I161*H161,2)</f>
        <v>0</v>
      </c>
      <c r="K161" s="233"/>
      <c r="L161" s="43"/>
      <c r="M161" s="234" t="s">
        <v>1</v>
      </c>
      <c r="N161" s="235" t="s">
        <v>40</v>
      </c>
      <c r="O161" s="90"/>
      <c r="P161" s="236">
        <f>O161*H161</f>
        <v>0</v>
      </c>
      <c r="Q161" s="236">
        <v>0.00025999999999999998</v>
      </c>
      <c r="R161" s="236">
        <f>Q161*H161</f>
        <v>0.092769299999999999</v>
      </c>
      <c r="S161" s="236">
        <v>0</v>
      </c>
      <c r="T161" s="23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38" t="s">
        <v>151</v>
      </c>
      <c r="AT161" s="238" t="s">
        <v>147</v>
      </c>
      <c r="AU161" s="238" t="s">
        <v>82</v>
      </c>
      <c r="AY161" s="16" t="s">
        <v>144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6" t="s">
        <v>80</v>
      </c>
      <c r="BK161" s="239">
        <f>ROUND(I161*H161,2)</f>
        <v>0</v>
      </c>
      <c r="BL161" s="16" t="s">
        <v>151</v>
      </c>
      <c r="BM161" s="238" t="s">
        <v>170</v>
      </c>
    </row>
    <row r="162" s="13" customFormat="1">
      <c r="A162" s="13"/>
      <c r="B162" s="244"/>
      <c r="C162" s="245"/>
      <c r="D162" s="240" t="s">
        <v>155</v>
      </c>
      <c r="E162" s="246" t="s">
        <v>1</v>
      </c>
      <c r="F162" s="247" t="s">
        <v>171</v>
      </c>
      <c r="G162" s="245"/>
      <c r="H162" s="248">
        <v>79.721000000000004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4" t="s">
        <v>155</v>
      </c>
      <c r="AU162" s="254" t="s">
        <v>82</v>
      </c>
      <c r="AV162" s="13" t="s">
        <v>82</v>
      </c>
      <c r="AW162" s="13" t="s">
        <v>32</v>
      </c>
      <c r="AX162" s="13" t="s">
        <v>75</v>
      </c>
      <c r="AY162" s="254" t="s">
        <v>144</v>
      </c>
    </row>
    <row r="163" s="13" customFormat="1">
      <c r="A163" s="13"/>
      <c r="B163" s="244"/>
      <c r="C163" s="245"/>
      <c r="D163" s="240" t="s">
        <v>155</v>
      </c>
      <c r="E163" s="246" t="s">
        <v>1</v>
      </c>
      <c r="F163" s="247" t="s">
        <v>172</v>
      </c>
      <c r="G163" s="245"/>
      <c r="H163" s="248">
        <v>27.289000000000001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4" t="s">
        <v>155</v>
      </c>
      <c r="AU163" s="254" t="s">
        <v>82</v>
      </c>
      <c r="AV163" s="13" t="s">
        <v>82</v>
      </c>
      <c r="AW163" s="13" t="s">
        <v>32</v>
      </c>
      <c r="AX163" s="13" t="s">
        <v>75</v>
      </c>
      <c r="AY163" s="254" t="s">
        <v>144</v>
      </c>
    </row>
    <row r="164" s="13" customFormat="1">
      <c r="A164" s="13"/>
      <c r="B164" s="244"/>
      <c r="C164" s="245"/>
      <c r="D164" s="240" t="s">
        <v>155</v>
      </c>
      <c r="E164" s="246" t="s">
        <v>1</v>
      </c>
      <c r="F164" s="247" t="s">
        <v>173</v>
      </c>
      <c r="G164" s="245"/>
      <c r="H164" s="248">
        <v>28.478000000000002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155</v>
      </c>
      <c r="AU164" s="254" t="s">
        <v>82</v>
      </c>
      <c r="AV164" s="13" t="s">
        <v>82</v>
      </c>
      <c r="AW164" s="13" t="s">
        <v>32</v>
      </c>
      <c r="AX164" s="13" t="s">
        <v>75</v>
      </c>
      <c r="AY164" s="254" t="s">
        <v>144</v>
      </c>
    </row>
    <row r="165" s="13" customFormat="1">
      <c r="A165" s="13"/>
      <c r="B165" s="244"/>
      <c r="C165" s="245"/>
      <c r="D165" s="240" t="s">
        <v>155</v>
      </c>
      <c r="E165" s="246" t="s">
        <v>1</v>
      </c>
      <c r="F165" s="247" t="s">
        <v>174</v>
      </c>
      <c r="G165" s="245"/>
      <c r="H165" s="248">
        <v>56.984999999999999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4" t="s">
        <v>155</v>
      </c>
      <c r="AU165" s="254" t="s">
        <v>82</v>
      </c>
      <c r="AV165" s="13" t="s">
        <v>82</v>
      </c>
      <c r="AW165" s="13" t="s">
        <v>32</v>
      </c>
      <c r="AX165" s="13" t="s">
        <v>75</v>
      </c>
      <c r="AY165" s="254" t="s">
        <v>144</v>
      </c>
    </row>
    <row r="166" s="13" customFormat="1">
      <c r="A166" s="13"/>
      <c r="B166" s="244"/>
      <c r="C166" s="245"/>
      <c r="D166" s="240" t="s">
        <v>155</v>
      </c>
      <c r="E166" s="246" t="s">
        <v>1</v>
      </c>
      <c r="F166" s="247" t="s">
        <v>175</v>
      </c>
      <c r="G166" s="245"/>
      <c r="H166" s="248">
        <v>54.606999999999999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4" t="s">
        <v>155</v>
      </c>
      <c r="AU166" s="254" t="s">
        <v>82</v>
      </c>
      <c r="AV166" s="13" t="s">
        <v>82</v>
      </c>
      <c r="AW166" s="13" t="s">
        <v>32</v>
      </c>
      <c r="AX166" s="13" t="s">
        <v>75</v>
      </c>
      <c r="AY166" s="254" t="s">
        <v>144</v>
      </c>
    </row>
    <row r="167" s="13" customFormat="1">
      <c r="A167" s="13"/>
      <c r="B167" s="244"/>
      <c r="C167" s="245"/>
      <c r="D167" s="240" t="s">
        <v>155</v>
      </c>
      <c r="E167" s="246" t="s">
        <v>1</v>
      </c>
      <c r="F167" s="247" t="s">
        <v>176</v>
      </c>
      <c r="G167" s="245"/>
      <c r="H167" s="248">
        <v>61.305999999999997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4" t="s">
        <v>155</v>
      </c>
      <c r="AU167" s="254" t="s">
        <v>82</v>
      </c>
      <c r="AV167" s="13" t="s">
        <v>82</v>
      </c>
      <c r="AW167" s="13" t="s">
        <v>32</v>
      </c>
      <c r="AX167" s="13" t="s">
        <v>75</v>
      </c>
      <c r="AY167" s="254" t="s">
        <v>144</v>
      </c>
    </row>
    <row r="168" s="13" customFormat="1">
      <c r="A168" s="13"/>
      <c r="B168" s="244"/>
      <c r="C168" s="245"/>
      <c r="D168" s="240" t="s">
        <v>155</v>
      </c>
      <c r="E168" s="246" t="s">
        <v>1</v>
      </c>
      <c r="F168" s="247" t="s">
        <v>177</v>
      </c>
      <c r="G168" s="245"/>
      <c r="H168" s="248">
        <v>95.932000000000002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4" t="s">
        <v>155</v>
      </c>
      <c r="AU168" s="254" t="s">
        <v>82</v>
      </c>
      <c r="AV168" s="13" t="s">
        <v>82</v>
      </c>
      <c r="AW168" s="13" t="s">
        <v>32</v>
      </c>
      <c r="AX168" s="13" t="s">
        <v>75</v>
      </c>
      <c r="AY168" s="254" t="s">
        <v>144</v>
      </c>
    </row>
    <row r="169" s="13" customFormat="1">
      <c r="A169" s="13"/>
      <c r="B169" s="244"/>
      <c r="C169" s="245"/>
      <c r="D169" s="240" t="s">
        <v>155</v>
      </c>
      <c r="E169" s="246" t="s">
        <v>1</v>
      </c>
      <c r="F169" s="247" t="s">
        <v>178</v>
      </c>
      <c r="G169" s="245"/>
      <c r="H169" s="248">
        <v>90.421999999999997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155</v>
      </c>
      <c r="AU169" s="254" t="s">
        <v>82</v>
      </c>
      <c r="AV169" s="13" t="s">
        <v>82</v>
      </c>
      <c r="AW169" s="13" t="s">
        <v>32</v>
      </c>
      <c r="AX169" s="13" t="s">
        <v>75</v>
      </c>
      <c r="AY169" s="254" t="s">
        <v>144</v>
      </c>
    </row>
    <row r="170" s="13" customFormat="1">
      <c r="A170" s="13"/>
      <c r="B170" s="244"/>
      <c r="C170" s="245"/>
      <c r="D170" s="240" t="s">
        <v>155</v>
      </c>
      <c r="E170" s="246" t="s">
        <v>1</v>
      </c>
      <c r="F170" s="247" t="s">
        <v>179</v>
      </c>
      <c r="G170" s="245"/>
      <c r="H170" s="248">
        <v>-137.935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4" t="s">
        <v>155</v>
      </c>
      <c r="AU170" s="254" t="s">
        <v>82</v>
      </c>
      <c r="AV170" s="13" t="s">
        <v>82</v>
      </c>
      <c r="AW170" s="13" t="s">
        <v>32</v>
      </c>
      <c r="AX170" s="13" t="s">
        <v>75</v>
      </c>
      <c r="AY170" s="254" t="s">
        <v>144</v>
      </c>
    </row>
    <row r="171" s="14" customFormat="1">
      <c r="A171" s="14"/>
      <c r="B171" s="255"/>
      <c r="C171" s="256"/>
      <c r="D171" s="240" t="s">
        <v>155</v>
      </c>
      <c r="E171" s="257" t="s">
        <v>1</v>
      </c>
      <c r="F171" s="258" t="s">
        <v>180</v>
      </c>
      <c r="G171" s="256"/>
      <c r="H171" s="259">
        <v>356.80500000000001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5" t="s">
        <v>155</v>
      </c>
      <c r="AU171" s="265" t="s">
        <v>82</v>
      </c>
      <c r="AV171" s="14" t="s">
        <v>151</v>
      </c>
      <c r="AW171" s="14" t="s">
        <v>32</v>
      </c>
      <c r="AX171" s="14" t="s">
        <v>80</v>
      </c>
      <c r="AY171" s="265" t="s">
        <v>144</v>
      </c>
    </row>
    <row r="172" s="2" customFormat="1" ht="24.15" customHeight="1">
      <c r="A172" s="37"/>
      <c r="B172" s="38"/>
      <c r="C172" s="226" t="s">
        <v>181</v>
      </c>
      <c r="D172" s="226" t="s">
        <v>147</v>
      </c>
      <c r="E172" s="227" t="s">
        <v>182</v>
      </c>
      <c r="F172" s="228" t="s">
        <v>183</v>
      </c>
      <c r="G172" s="229" t="s">
        <v>159</v>
      </c>
      <c r="H172" s="230">
        <v>356.80500000000001</v>
      </c>
      <c r="I172" s="231"/>
      <c r="J172" s="232">
        <f>ROUND(I172*H172,2)</f>
        <v>0</v>
      </c>
      <c r="K172" s="233"/>
      <c r="L172" s="43"/>
      <c r="M172" s="234" t="s">
        <v>1</v>
      </c>
      <c r="N172" s="235" t="s">
        <v>40</v>
      </c>
      <c r="O172" s="90"/>
      <c r="P172" s="236">
        <f>O172*H172</f>
        <v>0</v>
      </c>
      <c r="Q172" s="236">
        <v>0.0043800000000000002</v>
      </c>
      <c r="R172" s="236">
        <f>Q172*H172</f>
        <v>1.5628059000000001</v>
      </c>
      <c r="S172" s="236">
        <v>0</v>
      </c>
      <c r="T172" s="23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38" t="s">
        <v>151</v>
      </c>
      <c r="AT172" s="238" t="s">
        <v>147</v>
      </c>
      <c r="AU172" s="238" t="s">
        <v>82</v>
      </c>
      <c r="AY172" s="16" t="s">
        <v>144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6" t="s">
        <v>80</v>
      </c>
      <c r="BK172" s="239">
        <f>ROUND(I172*H172,2)</f>
        <v>0</v>
      </c>
      <c r="BL172" s="16" t="s">
        <v>151</v>
      </c>
      <c r="BM172" s="238" t="s">
        <v>184</v>
      </c>
    </row>
    <row r="173" s="2" customFormat="1" ht="24.15" customHeight="1">
      <c r="A173" s="37"/>
      <c r="B173" s="38"/>
      <c r="C173" s="226" t="s">
        <v>166</v>
      </c>
      <c r="D173" s="226" t="s">
        <v>147</v>
      </c>
      <c r="E173" s="227" t="s">
        <v>185</v>
      </c>
      <c r="F173" s="228" t="s">
        <v>186</v>
      </c>
      <c r="G173" s="229" t="s">
        <v>159</v>
      </c>
      <c r="H173" s="230">
        <v>356.80500000000001</v>
      </c>
      <c r="I173" s="231"/>
      <c r="J173" s="232">
        <f>ROUND(I173*H173,2)</f>
        <v>0</v>
      </c>
      <c r="K173" s="233"/>
      <c r="L173" s="43"/>
      <c r="M173" s="234" t="s">
        <v>1</v>
      </c>
      <c r="N173" s="235" t="s">
        <v>40</v>
      </c>
      <c r="O173" s="90"/>
      <c r="P173" s="236">
        <f>O173*H173</f>
        <v>0</v>
      </c>
      <c r="Q173" s="236">
        <v>0.0030000000000000001</v>
      </c>
      <c r="R173" s="236">
        <f>Q173*H173</f>
        <v>1.0704150000000001</v>
      </c>
      <c r="S173" s="236">
        <v>0</v>
      </c>
      <c r="T173" s="23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8" t="s">
        <v>151</v>
      </c>
      <c r="AT173" s="238" t="s">
        <v>147</v>
      </c>
      <c r="AU173" s="238" t="s">
        <v>82</v>
      </c>
      <c r="AY173" s="16" t="s">
        <v>144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6" t="s">
        <v>80</v>
      </c>
      <c r="BK173" s="239">
        <f>ROUND(I173*H173,2)</f>
        <v>0</v>
      </c>
      <c r="BL173" s="16" t="s">
        <v>151</v>
      </c>
      <c r="BM173" s="238" t="s">
        <v>187</v>
      </c>
    </row>
    <row r="174" s="2" customFormat="1" ht="24.15" customHeight="1">
      <c r="A174" s="37"/>
      <c r="B174" s="38"/>
      <c r="C174" s="226" t="s">
        <v>188</v>
      </c>
      <c r="D174" s="226" t="s">
        <v>147</v>
      </c>
      <c r="E174" s="227" t="s">
        <v>189</v>
      </c>
      <c r="F174" s="228" t="s">
        <v>190</v>
      </c>
      <c r="G174" s="229" t="s">
        <v>159</v>
      </c>
      <c r="H174" s="230">
        <v>4.0499999999999998</v>
      </c>
      <c r="I174" s="231"/>
      <c r="J174" s="232">
        <f>ROUND(I174*H174,2)</f>
        <v>0</v>
      </c>
      <c r="K174" s="233"/>
      <c r="L174" s="43"/>
      <c r="M174" s="234" t="s">
        <v>1</v>
      </c>
      <c r="N174" s="235" t="s">
        <v>40</v>
      </c>
      <c r="O174" s="90"/>
      <c r="P174" s="236">
        <f>O174*H174</f>
        <v>0</v>
      </c>
      <c r="Q174" s="236">
        <v>0.038199999999999998</v>
      </c>
      <c r="R174" s="236">
        <f>Q174*H174</f>
        <v>0.15470999999999999</v>
      </c>
      <c r="S174" s="236">
        <v>0</v>
      </c>
      <c r="T174" s="23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8" t="s">
        <v>151</v>
      </c>
      <c r="AT174" s="238" t="s">
        <v>147</v>
      </c>
      <c r="AU174" s="238" t="s">
        <v>82</v>
      </c>
      <c r="AY174" s="16" t="s">
        <v>144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6" t="s">
        <v>80</v>
      </c>
      <c r="BK174" s="239">
        <f>ROUND(I174*H174,2)</f>
        <v>0</v>
      </c>
      <c r="BL174" s="16" t="s">
        <v>151</v>
      </c>
      <c r="BM174" s="238" t="s">
        <v>191</v>
      </c>
    </row>
    <row r="175" s="13" customFormat="1">
      <c r="A175" s="13"/>
      <c r="B175" s="244"/>
      <c r="C175" s="245"/>
      <c r="D175" s="240" t="s">
        <v>155</v>
      </c>
      <c r="E175" s="246" t="s">
        <v>1</v>
      </c>
      <c r="F175" s="247" t="s">
        <v>192</v>
      </c>
      <c r="G175" s="245"/>
      <c r="H175" s="248">
        <v>4.0499999999999998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4" t="s">
        <v>155</v>
      </c>
      <c r="AU175" s="254" t="s">
        <v>82</v>
      </c>
      <c r="AV175" s="13" t="s">
        <v>82</v>
      </c>
      <c r="AW175" s="13" t="s">
        <v>32</v>
      </c>
      <c r="AX175" s="13" t="s">
        <v>80</v>
      </c>
      <c r="AY175" s="254" t="s">
        <v>144</v>
      </c>
    </row>
    <row r="176" s="2" customFormat="1" ht="24.15" customHeight="1">
      <c r="A176" s="37"/>
      <c r="B176" s="38"/>
      <c r="C176" s="226" t="s">
        <v>193</v>
      </c>
      <c r="D176" s="226" t="s">
        <v>147</v>
      </c>
      <c r="E176" s="227" t="s">
        <v>194</v>
      </c>
      <c r="F176" s="228" t="s">
        <v>195</v>
      </c>
      <c r="G176" s="229" t="s">
        <v>159</v>
      </c>
      <c r="H176" s="230">
        <v>356.80500000000001</v>
      </c>
      <c r="I176" s="231"/>
      <c r="J176" s="232">
        <f>ROUND(I176*H176,2)</f>
        <v>0</v>
      </c>
      <c r="K176" s="233"/>
      <c r="L176" s="43"/>
      <c r="M176" s="234" t="s">
        <v>1</v>
      </c>
      <c r="N176" s="235" t="s">
        <v>40</v>
      </c>
      <c r="O176" s="90"/>
      <c r="P176" s="236">
        <f>O176*H176</f>
        <v>0</v>
      </c>
      <c r="Q176" s="236">
        <v>0.026200000000000001</v>
      </c>
      <c r="R176" s="236">
        <f>Q176*H176</f>
        <v>9.3482909999999997</v>
      </c>
      <c r="S176" s="236">
        <v>0</v>
      </c>
      <c r="T176" s="23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8" t="s">
        <v>151</v>
      </c>
      <c r="AT176" s="238" t="s">
        <v>147</v>
      </c>
      <c r="AU176" s="238" t="s">
        <v>82</v>
      </c>
      <c r="AY176" s="16" t="s">
        <v>144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6" t="s">
        <v>80</v>
      </c>
      <c r="BK176" s="239">
        <f>ROUND(I176*H176,2)</f>
        <v>0</v>
      </c>
      <c r="BL176" s="16" t="s">
        <v>151</v>
      </c>
      <c r="BM176" s="238" t="s">
        <v>196</v>
      </c>
    </row>
    <row r="177" s="2" customFormat="1" ht="24.15" customHeight="1">
      <c r="A177" s="37"/>
      <c r="B177" s="38"/>
      <c r="C177" s="226" t="s">
        <v>197</v>
      </c>
      <c r="D177" s="226" t="s">
        <v>147</v>
      </c>
      <c r="E177" s="227" t="s">
        <v>198</v>
      </c>
      <c r="F177" s="228" t="s">
        <v>199</v>
      </c>
      <c r="G177" s="229" t="s">
        <v>200</v>
      </c>
      <c r="H177" s="230">
        <v>1</v>
      </c>
      <c r="I177" s="231"/>
      <c r="J177" s="232">
        <f>ROUND(I177*H177,2)</f>
        <v>0</v>
      </c>
      <c r="K177" s="233"/>
      <c r="L177" s="43"/>
      <c r="M177" s="234" t="s">
        <v>1</v>
      </c>
      <c r="N177" s="235" t="s">
        <v>40</v>
      </c>
      <c r="O177" s="90"/>
      <c r="P177" s="236">
        <f>O177*H177</f>
        <v>0</v>
      </c>
      <c r="Q177" s="236">
        <v>0.00048000000000000001</v>
      </c>
      <c r="R177" s="236">
        <f>Q177*H177</f>
        <v>0.00048000000000000001</v>
      </c>
      <c r="S177" s="236">
        <v>0</v>
      </c>
      <c r="T177" s="23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38" t="s">
        <v>151</v>
      </c>
      <c r="AT177" s="238" t="s">
        <v>147</v>
      </c>
      <c r="AU177" s="238" t="s">
        <v>82</v>
      </c>
      <c r="AY177" s="16" t="s">
        <v>144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6" t="s">
        <v>80</v>
      </c>
      <c r="BK177" s="239">
        <f>ROUND(I177*H177,2)</f>
        <v>0</v>
      </c>
      <c r="BL177" s="16" t="s">
        <v>151</v>
      </c>
      <c r="BM177" s="238" t="s">
        <v>201</v>
      </c>
    </row>
    <row r="178" s="2" customFormat="1" ht="24.15" customHeight="1">
      <c r="A178" s="37"/>
      <c r="B178" s="38"/>
      <c r="C178" s="266" t="s">
        <v>202</v>
      </c>
      <c r="D178" s="266" t="s">
        <v>203</v>
      </c>
      <c r="E178" s="267" t="s">
        <v>204</v>
      </c>
      <c r="F178" s="268" t="s">
        <v>205</v>
      </c>
      <c r="G178" s="269" t="s">
        <v>200</v>
      </c>
      <c r="H178" s="270">
        <v>1</v>
      </c>
      <c r="I178" s="271"/>
      <c r="J178" s="272">
        <f>ROUND(I178*H178,2)</f>
        <v>0</v>
      </c>
      <c r="K178" s="273"/>
      <c r="L178" s="274"/>
      <c r="M178" s="275" t="s">
        <v>1</v>
      </c>
      <c r="N178" s="276" t="s">
        <v>40</v>
      </c>
      <c r="O178" s="90"/>
      <c r="P178" s="236">
        <f>O178*H178</f>
        <v>0</v>
      </c>
      <c r="Q178" s="236">
        <v>0.012250000000000001</v>
      </c>
      <c r="R178" s="236">
        <f>Q178*H178</f>
        <v>0.012250000000000001</v>
      </c>
      <c r="S178" s="236">
        <v>0</v>
      </c>
      <c r="T178" s="23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8" t="s">
        <v>193</v>
      </c>
      <c r="AT178" s="238" t="s">
        <v>203</v>
      </c>
      <c r="AU178" s="238" t="s">
        <v>82</v>
      </c>
      <c r="AY178" s="16" t="s">
        <v>144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6" t="s">
        <v>80</v>
      </c>
      <c r="BK178" s="239">
        <f>ROUND(I178*H178,2)</f>
        <v>0</v>
      </c>
      <c r="BL178" s="16" t="s">
        <v>151</v>
      </c>
      <c r="BM178" s="238" t="s">
        <v>206</v>
      </c>
    </row>
    <row r="179" s="2" customFormat="1" ht="14.4" customHeight="1">
      <c r="A179" s="37"/>
      <c r="B179" s="38"/>
      <c r="C179" s="226" t="s">
        <v>207</v>
      </c>
      <c r="D179" s="226" t="s">
        <v>147</v>
      </c>
      <c r="E179" s="227" t="s">
        <v>208</v>
      </c>
      <c r="F179" s="228" t="s">
        <v>209</v>
      </c>
      <c r="G179" s="229" t="s">
        <v>200</v>
      </c>
      <c r="H179" s="230">
        <v>8</v>
      </c>
      <c r="I179" s="231"/>
      <c r="J179" s="232">
        <f>ROUND(I179*H179,2)</f>
        <v>0</v>
      </c>
      <c r="K179" s="233"/>
      <c r="L179" s="43"/>
      <c r="M179" s="234" t="s">
        <v>1</v>
      </c>
      <c r="N179" s="235" t="s">
        <v>40</v>
      </c>
      <c r="O179" s="90"/>
      <c r="P179" s="236">
        <f>O179*H179</f>
        <v>0</v>
      </c>
      <c r="Q179" s="236">
        <v>0.04684</v>
      </c>
      <c r="R179" s="236">
        <f>Q179*H179</f>
        <v>0.37472</v>
      </c>
      <c r="S179" s="236">
        <v>0</v>
      </c>
      <c r="T179" s="23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8" t="s">
        <v>151</v>
      </c>
      <c r="AT179" s="238" t="s">
        <v>147</v>
      </c>
      <c r="AU179" s="238" t="s">
        <v>82</v>
      </c>
      <c r="AY179" s="16" t="s">
        <v>144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6" t="s">
        <v>80</v>
      </c>
      <c r="BK179" s="239">
        <f>ROUND(I179*H179,2)</f>
        <v>0</v>
      </c>
      <c r="BL179" s="16" t="s">
        <v>151</v>
      </c>
      <c r="BM179" s="238" t="s">
        <v>210</v>
      </c>
    </row>
    <row r="180" s="2" customFormat="1" ht="24.15" customHeight="1">
      <c r="A180" s="37"/>
      <c r="B180" s="38"/>
      <c r="C180" s="266" t="s">
        <v>211</v>
      </c>
      <c r="D180" s="266" t="s">
        <v>203</v>
      </c>
      <c r="E180" s="267" t="s">
        <v>212</v>
      </c>
      <c r="F180" s="268" t="s">
        <v>213</v>
      </c>
      <c r="G180" s="269" t="s">
        <v>200</v>
      </c>
      <c r="H180" s="270">
        <v>7</v>
      </c>
      <c r="I180" s="271"/>
      <c r="J180" s="272">
        <f>ROUND(I180*H180,2)</f>
        <v>0</v>
      </c>
      <c r="K180" s="273"/>
      <c r="L180" s="274"/>
      <c r="M180" s="275" t="s">
        <v>1</v>
      </c>
      <c r="N180" s="276" t="s">
        <v>40</v>
      </c>
      <c r="O180" s="90"/>
      <c r="P180" s="236">
        <f>O180*H180</f>
        <v>0</v>
      </c>
      <c r="Q180" s="236">
        <v>0.017930000000000001</v>
      </c>
      <c r="R180" s="236">
        <f>Q180*H180</f>
        <v>0.12551000000000001</v>
      </c>
      <c r="S180" s="236">
        <v>0</v>
      </c>
      <c r="T180" s="23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8" t="s">
        <v>193</v>
      </c>
      <c r="AT180" s="238" t="s">
        <v>203</v>
      </c>
      <c r="AU180" s="238" t="s">
        <v>82</v>
      </c>
      <c r="AY180" s="16" t="s">
        <v>144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6" t="s">
        <v>80</v>
      </c>
      <c r="BK180" s="239">
        <f>ROUND(I180*H180,2)</f>
        <v>0</v>
      </c>
      <c r="BL180" s="16" t="s">
        <v>151</v>
      </c>
      <c r="BM180" s="238" t="s">
        <v>214</v>
      </c>
    </row>
    <row r="181" s="2" customFormat="1" ht="37.8" customHeight="1">
      <c r="A181" s="37"/>
      <c r="B181" s="38"/>
      <c r="C181" s="266" t="s">
        <v>215</v>
      </c>
      <c r="D181" s="266" t="s">
        <v>203</v>
      </c>
      <c r="E181" s="267" t="s">
        <v>216</v>
      </c>
      <c r="F181" s="268" t="s">
        <v>217</v>
      </c>
      <c r="G181" s="269" t="s">
        <v>200</v>
      </c>
      <c r="H181" s="270">
        <v>1</v>
      </c>
      <c r="I181" s="271"/>
      <c r="J181" s="272">
        <f>ROUND(I181*H181,2)</f>
        <v>0</v>
      </c>
      <c r="K181" s="273"/>
      <c r="L181" s="274"/>
      <c r="M181" s="275" t="s">
        <v>1</v>
      </c>
      <c r="N181" s="276" t="s">
        <v>40</v>
      </c>
      <c r="O181" s="90"/>
      <c r="P181" s="236">
        <f>O181*H181</f>
        <v>0</v>
      </c>
      <c r="Q181" s="236">
        <v>0.018339999999999999</v>
      </c>
      <c r="R181" s="236">
        <f>Q181*H181</f>
        <v>0.018339999999999999</v>
      </c>
      <c r="S181" s="236">
        <v>0</v>
      </c>
      <c r="T181" s="23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8" t="s">
        <v>193</v>
      </c>
      <c r="AT181" s="238" t="s">
        <v>203</v>
      </c>
      <c r="AU181" s="238" t="s">
        <v>82</v>
      </c>
      <c r="AY181" s="16" t="s">
        <v>144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6" t="s">
        <v>80</v>
      </c>
      <c r="BK181" s="239">
        <f>ROUND(I181*H181,2)</f>
        <v>0</v>
      </c>
      <c r="BL181" s="16" t="s">
        <v>151</v>
      </c>
      <c r="BM181" s="238" t="s">
        <v>218</v>
      </c>
    </row>
    <row r="182" s="12" customFormat="1" ht="22.8" customHeight="1">
      <c r="A182" s="12"/>
      <c r="B182" s="210"/>
      <c r="C182" s="211"/>
      <c r="D182" s="212" t="s">
        <v>74</v>
      </c>
      <c r="E182" s="224" t="s">
        <v>197</v>
      </c>
      <c r="F182" s="224" t="s">
        <v>219</v>
      </c>
      <c r="G182" s="211"/>
      <c r="H182" s="211"/>
      <c r="I182" s="214"/>
      <c r="J182" s="225">
        <f>BK182</f>
        <v>0</v>
      </c>
      <c r="K182" s="211"/>
      <c r="L182" s="216"/>
      <c r="M182" s="217"/>
      <c r="N182" s="218"/>
      <c r="O182" s="218"/>
      <c r="P182" s="219">
        <f>SUM(P183:P212)</f>
        <v>0</v>
      </c>
      <c r="Q182" s="218"/>
      <c r="R182" s="219">
        <f>SUM(R183:R212)</f>
        <v>0.026475800000000001</v>
      </c>
      <c r="S182" s="218"/>
      <c r="T182" s="220">
        <f>SUM(T183:T212)</f>
        <v>11.020524999999999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1" t="s">
        <v>80</v>
      </c>
      <c r="AT182" s="222" t="s">
        <v>74</v>
      </c>
      <c r="AU182" s="222" t="s">
        <v>80</v>
      </c>
      <c r="AY182" s="221" t="s">
        <v>144</v>
      </c>
      <c r="BK182" s="223">
        <f>SUM(BK183:BK212)</f>
        <v>0</v>
      </c>
    </row>
    <row r="183" s="2" customFormat="1" ht="24.15" customHeight="1">
      <c r="A183" s="37"/>
      <c r="B183" s="38"/>
      <c r="C183" s="226" t="s">
        <v>220</v>
      </c>
      <c r="D183" s="226" t="s">
        <v>147</v>
      </c>
      <c r="E183" s="227" t="s">
        <v>221</v>
      </c>
      <c r="F183" s="228" t="s">
        <v>222</v>
      </c>
      <c r="G183" s="229" t="s">
        <v>159</v>
      </c>
      <c r="H183" s="230">
        <v>155.74000000000001</v>
      </c>
      <c r="I183" s="231"/>
      <c r="J183" s="232">
        <f>ROUND(I183*H183,2)</f>
        <v>0</v>
      </c>
      <c r="K183" s="233"/>
      <c r="L183" s="43"/>
      <c r="M183" s="234" t="s">
        <v>1</v>
      </c>
      <c r="N183" s="235" t="s">
        <v>40</v>
      </c>
      <c r="O183" s="90"/>
      <c r="P183" s="236">
        <f>O183*H183</f>
        <v>0</v>
      </c>
      <c r="Q183" s="236">
        <v>0.00012999999999999999</v>
      </c>
      <c r="R183" s="236">
        <f>Q183*H183</f>
        <v>0.020246199999999999</v>
      </c>
      <c r="S183" s="236">
        <v>0</v>
      </c>
      <c r="T183" s="23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8" t="s">
        <v>151</v>
      </c>
      <c r="AT183" s="238" t="s">
        <v>147</v>
      </c>
      <c r="AU183" s="238" t="s">
        <v>82</v>
      </c>
      <c r="AY183" s="16" t="s">
        <v>144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6" t="s">
        <v>80</v>
      </c>
      <c r="BK183" s="239">
        <f>ROUND(I183*H183,2)</f>
        <v>0</v>
      </c>
      <c r="BL183" s="16" t="s">
        <v>151</v>
      </c>
      <c r="BM183" s="238" t="s">
        <v>223</v>
      </c>
    </row>
    <row r="184" s="13" customFormat="1">
      <c r="A184" s="13"/>
      <c r="B184" s="244"/>
      <c r="C184" s="245"/>
      <c r="D184" s="240" t="s">
        <v>155</v>
      </c>
      <c r="E184" s="246" t="s">
        <v>1</v>
      </c>
      <c r="F184" s="247" t="s">
        <v>224</v>
      </c>
      <c r="G184" s="245"/>
      <c r="H184" s="248">
        <v>30.289999999999999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4" t="s">
        <v>155</v>
      </c>
      <c r="AU184" s="254" t="s">
        <v>82</v>
      </c>
      <c r="AV184" s="13" t="s">
        <v>82</v>
      </c>
      <c r="AW184" s="13" t="s">
        <v>32</v>
      </c>
      <c r="AX184" s="13" t="s">
        <v>75</v>
      </c>
      <c r="AY184" s="254" t="s">
        <v>144</v>
      </c>
    </row>
    <row r="185" s="13" customFormat="1">
      <c r="A185" s="13"/>
      <c r="B185" s="244"/>
      <c r="C185" s="245"/>
      <c r="D185" s="240" t="s">
        <v>155</v>
      </c>
      <c r="E185" s="246" t="s">
        <v>1</v>
      </c>
      <c r="F185" s="247" t="s">
        <v>225</v>
      </c>
      <c r="G185" s="245"/>
      <c r="H185" s="248">
        <v>8.6400000000000006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4" t="s">
        <v>155</v>
      </c>
      <c r="AU185" s="254" t="s">
        <v>82</v>
      </c>
      <c r="AV185" s="13" t="s">
        <v>82</v>
      </c>
      <c r="AW185" s="13" t="s">
        <v>32</v>
      </c>
      <c r="AX185" s="13" t="s">
        <v>75</v>
      </c>
      <c r="AY185" s="254" t="s">
        <v>144</v>
      </c>
    </row>
    <row r="186" s="13" customFormat="1">
      <c r="A186" s="13"/>
      <c r="B186" s="244"/>
      <c r="C186" s="245"/>
      <c r="D186" s="240" t="s">
        <v>155</v>
      </c>
      <c r="E186" s="246" t="s">
        <v>1</v>
      </c>
      <c r="F186" s="247" t="s">
        <v>226</v>
      </c>
      <c r="G186" s="245"/>
      <c r="H186" s="248">
        <v>4.6900000000000004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4" t="s">
        <v>155</v>
      </c>
      <c r="AU186" s="254" t="s">
        <v>82</v>
      </c>
      <c r="AV186" s="13" t="s">
        <v>82</v>
      </c>
      <c r="AW186" s="13" t="s">
        <v>32</v>
      </c>
      <c r="AX186" s="13" t="s">
        <v>75</v>
      </c>
      <c r="AY186" s="254" t="s">
        <v>144</v>
      </c>
    </row>
    <row r="187" s="13" customFormat="1">
      <c r="A187" s="13"/>
      <c r="B187" s="244"/>
      <c r="C187" s="245"/>
      <c r="D187" s="240" t="s">
        <v>155</v>
      </c>
      <c r="E187" s="246" t="s">
        <v>1</v>
      </c>
      <c r="F187" s="247" t="s">
        <v>227</v>
      </c>
      <c r="G187" s="245"/>
      <c r="H187" s="248">
        <v>20.899999999999999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4" t="s">
        <v>155</v>
      </c>
      <c r="AU187" s="254" t="s">
        <v>82</v>
      </c>
      <c r="AV187" s="13" t="s">
        <v>82</v>
      </c>
      <c r="AW187" s="13" t="s">
        <v>32</v>
      </c>
      <c r="AX187" s="13" t="s">
        <v>75</v>
      </c>
      <c r="AY187" s="254" t="s">
        <v>144</v>
      </c>
    </row>
    <row r="188" s="13" customFormat="1">
      <c r="A188" s="13"/>
      <c r="B188" s="244"/>
      <c r="C188" s="245"/>
      <c r="D188" s="240" t="s">
        <v>155</v>
      </c>
      <c r="E188" s="246" t="s">
        <v>1</v>
      </c>
      <c r="F188" s="247" t="s">
        <v>228</v>
      </c>
      <c r="G188" s="245"/>
      <c r="H188" s="248">
        <v>16.350000000000001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4" t="s">
        <v>155</v>
      </c>
      <c r="AU188" s="254" t="s">
        <v>82</v>
      </c>
      <c r="AV188" s="13" t="s">
        <v>82</v>
      </c>
      <c r="AW188" s="13" t="s">
        <v>32</v>
      </c>
      <c r="AX188" s="13" t="s">
        <v>75</v>
      </c>
      <c r="AY188" s="254" t="s">
        <v>144</v>
      </c>
    </row>
    <row r="189" s="13" customFormat="1">
      <c r="A189" s="13"/>
      <c r="B189" s="244"/>
      <c r="C189" s="245"/>
      <c r="D189" s="240" t="s">
        <v>155</v>
      </c>
      <c r="E189" s="246" t="s">
        <v>1</v>
      </c>
      <c r="F189" s="247" t="s">
        <v>229</v>
      </c>
      <c r="G189" s="245"/>
      <c r="H189" s="248">
        <v>17.91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4" t="s">
        <v>155</v>
      </c>
      <c r="AU189" s="254" t="s">
        <v>82</v>
      </c>
      <c r="AV189" s="13" t="s">
        <v>82</v>
      </c>
      <c r="AW189" s="13" t="s">
        <v>32</v>
      </c>
      <c r="AX189" s="13" t="s">
        <v>75</v>
      </c>
      <c r="AY189" s="254" t="s">
        <v>144</v>
      </c>
    </row>
    <row r="190" s="13" customFormat="1">
      <c r="A190" s="13"/>
      <c r="B190" s="244"/>
      <c r="C190" s="245"/>
      <c r="D190" s="240" t="s">
        <v>155</v>
      </c>
      <c r="E190" s="246" t="s">
        <v>1</v>
      </c>
      <c r="F190" s="247" t="s">
        <v>230</v>
      </c>
      <c r="G190" s="245"/>
      <c r="H190" s="248">
        <v>27.609999999999999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4" t="s">
        <v>155</v>
      </c>
      <c r="AU190" s="254" t="s">
        <v>82</v>
      </c>
      <c r="AV190" s="13" t="s">
        <v>82</v>
      </c>
      <c r="AW190" s="13" t="s">
        <v>32</v>
      </c>
      <c r="AX190" s="13" t="s">
        <v>75</v>
      </c>
      <c r="AY190" s="254" t="s">
        <v>144</v>
      </c>
    </row>
    <row r="191" s="13" customFormat="1">
      <c r="A191" s="13"/>
      <c r="B191" s="244"/>
      <c r="C191" s="245"/>
      <c r="D191" s="240" t="s">
        <v>155</v>
      </c>
      <c r="E191" s="246" t="s">
        <v>1</v>
      </c>
      <c r="F191" s="247" t="s">
        <v>231</v>
      </c>
      <c r="G191" s="245"/>
      <c r="H191" s="248">
        <v>29.350000000000001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4" t="s">
        <v>155</v>
      </c>
      <c r="AU191" s="254" t="s">
        <v>82</v>
      </c>
      <c r="AV191" s="13" t="s">
        <v>82</v>
      </c>
      <c r="AW191" s="13" t="s">
        <v>32</v>
      </c>
      <c r="AX191" s="13" t="s">
        <v>75</v>
      </c>
      <c r="AY191" s="254" t="s">
        <v>144</v>
      </c>
    </row>
    <row r="192" s="14" customFormat="1">
      <c r="A192" s="14"/>
      <c r="B192" s="255"/>
      <c r="C192" s="256"/>
      <c r="D192" s="240" t="s">
        <v>155</v>
      </c>
      <c r="E192" s="257" t="s">
        <v>1</v>
      </c>
      <c r="F192" s="258" t="s">
        <v>180</v>
      </c>
      <c r="G192" s="256"/>
      <c r="H192" s="259">
        <v>155.74000000000001</v>
      </c>
      <c r="I192" s="260"/>
      <c r="J192" s="256"/>
      <c r="K192" s="256"/>
      <c r="L192" s="261"/>
      <c r="M192" s="262"/>
      <c r="N192" s="263"/>
      <c r="O192" s="263"/>
      <c r="P192" s="263"/>
      <c r="Q192" s="263"/>
      <c r="R192" s="263"/>
      <c r="S192" s="263"/>
      <c r="T192" s="26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5" t="s">
        <v>155</v>
      </c>
      <c r="AU192" s="265" t="s">
        <v>82</v>
      </c>
      <c r="AV192" s="14" t="s">
        <v>151</v>
      </c>
      <c r="AW192" s="14" t="s">
        <v>32</v>
      </c>
      <c r="AX192" s="14" t="s">
        <v>80</v>
      </c>
      <c r="AY192" s="265" t="s">
        <v>144</v>
      </c>
    </row>
    <row r="193" s="2" customFormat="1" ht="24.15" customHeight="1">
      <c r="A193" s="37"/>
      <c r="B193" s="38"/>
      <c r="C193" s="226" t="s">
        <v>8</v>
      </c>
      <c r="D193" s="226" t="s">
        <v>147</v>
      </c>
      <c r="E193" s="227" t="s">
        <v>232</v>
      </c>
      <c r="F193" s="228" t="s">
        <v>233</v>
      </c>
      <c r="G193" s="229" t="s">
        <v>159</v>
      </c>
      <c r="H193" s="230">
        <v>155.74000000000001</v>
      </c>
      <c r="I193" s="231"/>
      <c r="J193" s="232">
        <f>ROUND(I193*H193,2)</f>
        <v>0</v>
      </c>
      <c r="K193" s="233"/>
      <c r="L193" s="43"/>
      <c r="M193" s="234" t="s">
        <v>1</v>
      </c>
      <c r="N193" s="235" t="s">
        <v>40</v>
      </c>
      <c r="O193" s="90"/>
      <c r="P193" s="236">
        <f>O193*H193</f>
        <v>0</v>
      </c>
      <c r="Q193" s="236">
        <v>4.0000000000000003E-05</v>
      </c>
      <c r="R193" s="236">
        <f>Q193*H193</f>
        <v>0.0062296000000000009</v>
      </c>
      <c r="S193" s="236">
        <v>0</v>
      </c>
      <c r="T193" s="23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8" t="s">
        <v>151</v>
      </c>
      <c r="AT193" s="238" t="s">
        <v>147</v>
      </c>
      <c r="AU193" s="238" t="s">
        <v>82</v>
      </c>
      <c r="AY193" s="16" t="s">
        <v>144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6" t="s">
        <v>80</v>
      </c>
      <c r="BK193" s="239">
        <f>ROUND(I193*H193,2)</f>
        <v>0</v>
      </c>
      <c r="BL193" s="16" t="s">
        <v>151</v>
      </c>
      <c r="BM193" s="238" t="s">
        <v>234</v>
      </c>
    </row>
    <row r="194" s="13" customFormat="1">
      <c r="A194" s="13"/>
      <c r="B194" s="244"/>
      <c r="C194" s="245"/>
      <c r="D194" s="240" t="s">
        <v>155</v>
      </c>
      <c r="E194" s="246" t="s">
        <v>1</v>
      </c>
      <c r="F194" s="247" t="s">
        <v>224</v>
      </c>
      <c r="G194" s="245"/>
      <c r="H194" s="248">
        <v>30.289999999999999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4" t="s">
        <v>155</v>
      </c>
      <c r="AU194" s="254" t="s">
        <v>82</v>
      </c>
      <c r="AV194" s="13" t="s">
        <v>82</v>
      </c>
      <c r="AW194" s="13" t="s">
        <v>32</v>
      </c>
      <c r="AX194" s="13" t="s">
        <v>75</v>
      </c>
      <c r="AY194" s="254" t="s">
        <v>144</v>
      </c>
    </row>
    <row r="195" s="13" customFormat="1">
      <c r="A195" s="13"/>
      <c r="B195" s="244"/>
      <c r="C195" s="245"/>
      <c r="D195" s="240" t="s">
        <v>155</v>
      </c>
      <c r="E195" s="246" t="s">
        <v>1</v>
      </c>
      <c r="F195" s="247" t="s">
        <v>225</v>
      </c>
      <c r="G195" s="245"/>
      <c r="H195" s="248">
        <v>8.6400000000000006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4" t="s">
        <v>155</v>
      </c>
      <c r="AU195" s="254" t="s">
        <v>82</v>
      </c>
      <c r="AV195" s="13" t="s">
        <v>82</v>
      </c>
      <c r="AW195" s="13" t="s">
        <v>32</v>
      </c>
      <c r="AX195" s="13" t="s">
        <v>75</v>
      </c>
      <c r="AY195" s="254" t="s">
        <v>144</v>
      </c>
    </row>
    <row r="196" s="13" customFormat="1">
      <c r="A196" s="13"/>
      <c r="B196" s="244"/>
      <c r="C196" s="245"/>
      <c r="D196" s="240" t="s">
        <v>155</v>
      </c>
      <c r="E196" s="246" t="s">
        <v>1</v>
      </c>
      <c r="F196" s="247" t="s">
        <v>226</v>
      </c>
      <c r="G196" s="245"/>
      <c r="H196" s="248">
        <v>4.6900000000000004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4" t="s">
        <v>155</v>
      </c>
      <c r="AU196" s="254" t="s">
        <v>82</v>
      </c>
      <c r="AV196" s="13" t="s">
        <v>82</v>
      </c>
      <c r="AW196" s="13" t="s">
        <v>32</v>
      </c>
      <c r="AX196" s="13" t="s">
        <v>75</v>
      </c>
      <c r="AY196" s="254" t="s">
        <v>144</v>
      </c>
    </row>
    <row r="197" s="13" customFormat="1">
      <c r="A197" s="13"/>
      <c r="B197" s="244"/>
      <c r="C197" s="245"/>
      <c r="D197" s="240" t="s">
        <v>155</v>
      </c>
      <c r="E197" s="246" t="s">
        <v>1</v>
      </c>
      <c r="F197" s="247" t="s">
        <v>227</v>
      </c>
      <c r="G197" s="245"/>
      <c r="H197" s="248">
        <v>20.899999999999999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4" t="s">
        <v>155</v>
      </c>
      <c r="AU197" s="254" t="s">
        <v>82</v>
      </c>
      <c r="AV197" s="13" t="s">
        <v>82</v>
      </c>
      <c r="AW197" s="13" t="s">
        <v>32</v>
      </c>
      <c r="AX197" s="13" t="s">
        <v>75</v>
      </c>
      <c r="AY197" s="254" t="s">
        <v>144</v>
      </c>
    </row>
    <row r="198" s="13" customFormat="1">
      <c r="A198" s="13"/>
      <c r="B198" s="244"/>
      <c r="C198" s="245"/>
      <c r="D198" s="240" t="s">
        <v>155</v>
      </c>
      <c r="E198" s="246" t="s">
        <v>1</v>
      </c>
      <c r="F198" s="247" t="s">
        <v>228</v>
      </c>
      <c r="G198" s="245"/>
      <c r="H198" s="248">
        <v>16.350000000000001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4" t="s">
        <v>155</v>
      </c>
      <c r="AU198" s="254" t="s">
        <v>82</v>
      </c>
      <c r="AV198" s="13" t="s">
        <v>82</v>
      </c>
      <c r="AW198" s="13" t="s">
        <v>32</v>
      </c>
      <c r="AX198" s="13" t="s">
        <v>75</v>
      </c>
      <c r="AY198" s="254" t="s">
        <v>144</v>
      </c>
    </row>
    <row r="199" s="13" customFormat="1">
      <c r="A199" s="13"/>
      <c r="B199" s="244"/>
      <c r="C199" s="245"/>
      <c r="D199" s="240" t="s">
        <v>155</v>
      </c>
      <c r="E199" s="246" t="s">
        <v>1</v>
      </c>
      <c r="F199" s="247" t="s">
        <v>229</v>
      </c>
      <c r="G199" s="245"/>
      <c r="H199" s="248">
        <v>17.91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4" t="s">
        <v>155</v>
      </c>
      <c r="AU199" s="254" t="s">
        <v>82</v>
      </c>
      <c r="AV199" s="13" t="s">
        <v>82</v>
      </c>
      <c r="AW199" s="13" t="s">
        <v>32</v>
      </c>
      <c r="AX199" s="13" t="s">
        <v>75</v>
      </c>
      <c r="AY199" s="254" t="s">
        <v>144</v>
      </c>
    </row>
    <row r="200" s="13" customFormat="1">
      <c r="A200" s="13"/>
      <c r="B200" s="244"/>
      <c r="C200" s="245"/>
      <c r="D200" s="240" t="s">
        <v>155</v>
      </c>
      <c r="E200" s="246" t="s">
        <v>1</v>
      </c>
      <c r="F200" s="247" t="s">
        <v>230</v>
      </c>
      <c r="G200" s="245"/>
      <c r="H200" s="248">
        <v>27.609999999999999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4" t="s">
        <v>155</v>
      </c>
      <c r="AU200" s="254" t="s">
        <v>82</v>
      </c>
      <c r="AV200" s="13" t="s">
        <v>82</v>
      </c>
      <c r="AW200" s="13" t="s">
        <v>32</v>
      </c>
      <c r="AX200" s="13" t="s">
        <v>75</v>
      </c>
      <c r="AY200" s="254" t="s">
        <v>144</v>
      </c>
    </row>
    <row r="201" s="13" customFormat="1">
      <c r="A201" s="13"/>
      <c r="B201" s="244"/>
      <c r="C201" s="245"/>
      <c r="D201" s="240" t="s">
        <v>155</v>
      </c>
      <c r="E201" s="246" t="s">
        <v>1</v>
      </c>
      <c r="F201" s="247" t="s">
        <v>231</v>
      </c>
      <c r="G201" s="245"/>
      <c r="H201" s="248">
        <v>29.350000000000001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4" t="s">
        <v>155</v>
      </c>
      <c r="AU201" s="254" t="s">
        <v>82</v>
      </c>
      <c r="AV201" s="13" t="s">
        <v>82</v>
      </c>
      <c r="AW201" s="13" t="s">
        <v>32</v>
      </c>
      <c r="AX201" s="13" t="s">
        <v>75</v>
      </c>
      <c r="AY201" s="254" t="s">
        <v>144</v>
      </c>
    </row>
    <row r="202" s="14" customFormat="1">
      <c r="A202" s="14"/>
      <c r="B202" s="255"/>
      <c r="C202" s="256"/>
      <c r="D202" s="240" t="s">
        <v>155</v>
      </c>
      <c r="E202" s="257" t="s">
        <v>1</v>
      </c>
      <c r="F202" s="258" t="s">
        <v>180</v>
      </c>
      <c r="G202" s="256"/>
      <c r="H202" s="259">
        <v>155.74000000000001</v>
      </c>
      <c r="I202" s="260"/>
      <c r="J202" s="256"/>
      <c r="K202" s="256"/>
      <c r="L202" s="261"/>
      <c r="M202" s="262"/>
      <c r="N202" s="263"/>
      <c r="O202" s="263"/>
      <c r="P202" s="263"/>
      <c r="Q202" s="263"/>
      <c r="R202" s="263"/>
      <c r="S202" s="263"/>
      <c r="T202" s="26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5" t="s">
        <v>155</v>
      </c>
      <c r="AU202" s="265" t="s">
        <v>82</v>
      </c>
      <c r="AV202" s="14" t="s">
        <v>151</v>
      </c>
      <c r="AW202" s="14" t="s">
        <v>32</v>
      </c>
      <c r="AX202" s="14" t="s">
        <v>80</v>
      </c>
      <c r="AY202" s="265" t="s">
        <v>144</v>
      </c>
    </row>
    <row r="203" s="2" customFormat="1" ht="14.4" customHeight="1">
      <c r="A203" s="37"/>
      <c r="B203" s="38"/>
      <c r="C203" s="226" t="s">
        <v>235</v>
      </c>
      <c r="D203" s="226" t="s">
        <v>147</v>
      </c>
      <c r="E203" s="227" t="s">
        <v>236</v>
      </c>
      <c r="F203" s="228" t="s">
        <v>237</v>
      </c>
      <c r="G203" s="229" t="s">
        <v>238</v>
      </c>
      <c r="H203" s="230">
        <v>2.5499999999999998</v>
      </c>
      <c r="I203" s="231"/>
      <c r="J203" s="232">
        <f>ROUND(I203*H203,2)</f>
        <v>0</v>
      </c>
      <c r="K203" s="233"/>
      <c r="L203" s="43"/>
      <c r="M203" s="234" t="s">
        <v>1</v>
      </c>
      <c r="N203" s="235" t="s">
        <v>40</v>
      </c>
      <c r="O203" s="90"/>
      <c r="P203" s="236">
        <f>O203*H203</f>
        <v>0</v>
      </c>
      <c r="Q203" s="236">
        <v>0</v>
      </c>
      <c r="R203" s="236">
        <f>Q203*H203</f>
        <v>0</v>
      </c>
      <c r="S203" s="236">
        <v>1.8</v>
      </c>
      <c r="T203" s="237">
        <f>S203*H203</f>
        <v>4.5899999999999999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38" t="s">
        <v>151</v>
      </c>
      <c r="AT203" s="238" t="s">
        <v>147</v>
      </c>
      <c r="AU203" s="238" t="s">
        <v>82</v>
      </c>
      <c r="AY203" s="16" t="s">
        <v>144</v>
      </c>
      <c r="BE203" s="239">
        <f>IF(N203="základní",J203,0)</f>
        <v>0</v>
      </c>
      <c r="BF203" s="239">
        <f>IF(N203="snížená",J203,0)</f>
        <v>0</v>
      </c>
      <c r="BG203" s="239">
        <f>IF(N203="zákl. přenesená",J203,0)</f>
        <v>0</v>
      </c>
      <c r="BH203" s="239">
        <f>IF(N203="sníž. přenesená",J203,0)</f>
        <v>0</v>
      </c>
      <c r="BI203" s="239">
        <f>IF(N203="nulová",J203,0)</f>
        <v>0</v>
      </c>
      <c r="BJ203" s="16" t="s">
        <v>80</v>
      </c>
      <c r="BK203" s="239">
        <f>ROUND(I203*H203,2)</f>
        <v>0</v>
      </c>
      <c r="BL203" s="16" t="s">
        <v>151</v>
      </c>
      <c r="BM203" s="238" t="s">
        <v>239</v>
      </c>
    </row>
    <row r="204" s="13" customFormat="1">
      <c r="A204" s="13"/>
      <c r="B204" s="244"/>
      <c r="C204" s="245"/>
      <c r="D204" s="240" t="s">
        <v>155</v>
      </c>
      <c r="E204" s="246" t="s">
        <v>1</v>
      </c>
      <c r="F204" s="247" t="s">
        <v>240</v>
      </c>
      <c r="G204" s="245"/>
      <c r="H204" s="248">
        <v>2.5499999999999998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4" t="s">
        <v>155</v>
      </c>
      <c r="AU204" s="254" t="s">
        <v>82</v>
      </c>
      <c r="AV204" s="13" t="s">
        <v>82</v>
      </c>
      <c r="AW204" s="13" t="s">
        <v>32</v>
      </c>
      <c r="AX204" s="13" t="s">
        <v>80</v>
      </c>
      <c r="AY204" s="254" t="s">
        <v>144</v>
      </c>
    </row>
    <row r="205" s="2" customFormat="1" ht="14.4" customHeight="1">
      <c r="A205" s="37"/>
      <c r="B205" s="38"/>
      <c r="C205" s="226" t="s">
        <v>241</v>
      </c>
      <c r="D205" s="226" t="s">
        <v>147</v>
      </c>
      <c r="E205" s="227" t="s">
        <v>242</v>
      </c>
      <c r="F205" s="228" t="s">
        <v>243</v>
      </c>
      <c r="G205" s="229" t="s">
        <v>159</v>
      </c>
      <c r="H205" s="230">
        <v>11.433</v>
      </c>
      <c r="I205" s="231"/>
      <c r="J205" s="232">
        <f>ROUND(I205*H205,2)</f>
        <v>0</v>
      </c>
      <c r="K205" s="233"/>
      <c r="L205" s="43"/>
      <c r="M205" s="234" t="s">
        <v>1</v>
      </c>
      <c r="N205" s="235" t="s">
        <v>40</v>
      </c>
      <c r="O205" s="90"/>
      <c r="P205" s="236">
        <f>O205*H205</f>
        <v>0</v>
      </c>
      <c r="Q205" s="236">
        <v>0</v>
      </c>
      <c r="R205" s="236">
        <f>Q205*H205</f>
        <v>0</v>
      </c>
      <c r="S205" s="236">
        <v>0.11700000000000001</v>
      </c>
      <c r="T205" s="237">
        <f>S205*H205</f>
        <v>1.337661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8" t="s">
        <v>151</v>
      </c>
      <c r="AT205" s="238" t="s">
        <v>147</v>
      </c>
      <c r="AU205" s="238" t="s">
        <v>82</v>
      </c>
      <c r="AY205" s="16" t="s">
        <v>144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6" t="s">
        <v>80</v>
      </c>
      <c r="BK205" s="239">
        <f>ROUND(I205*H205,2)</f>
        <v>0</v>
      </c>
      <c r="BL205" s="16" t="s">
        <v>151</v>
      </c>
      <c r="BM205" s="238" t="s">
        <v>244</v>
      </c>
    </row>
    <row r="206" s="2" customFormat="1">
      <c r="A206" s="37"/>
      <c r="B206" s="38"/>
      <c r="C206" s="39"/>
      <c r="D206" s="240" t="s">
        <v>153</v>
      </c>
      <c r="E206" s="39"/>
      <c r="F206" s="241" t="s">
        <v>245</v>
      </c>
      <c r="G206" s="39"/>
      <c r="H206" s="39"/>
      <c r="I206" s="193"/>
      <c r="J206" s="39"/>
      <c r="K206" s="39"/>
      <c r="L206" s="43"/>
      <c r="M206" s="242"/>
      <c r="N206" s="243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153</v>
      </c>
      <c r="AU206" s="16" t="s">
        <v>82</v>
      </c>
    </row>
    <row r="207" s="13" customFormat="1">
      <c r="A207" s="13"/>
      <c r="B207" s="244"/>
      <c r="C207" s="245"/>
      <c r="D207" s="240" t="s">
        <v>155</v>
      </c>
      <c r="E207" s="246" t="s">
        <v>1</v>
      </c>
      <c r="F207" s="247" t="s">
        <v>246</v>
      </c>
      <c r="G207" s="245"/>
      <c r="H207" s="248">
        <v>11.433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4" t="s">
        <v>155</v>
      </c>
      <c r="AU207" s="254" t="s">
        <v>82</v>
      </c>
      <c r="AV207" s="13" t="s">
        <v>82</v>
      </c>
      <c r="AW207" s="13" t="s">
        <v>32</v>
      </c>
      <c r="AX207" s="13" t="s">
        <v>80</v>
      </c>
      <c r="AY207" s="254" t="s">
        <v>144</v>
      </c>
    </row>
    <row r="208" s="2" customFormat="1" ht="14.4" customHeight="1">
      <c r="A208" s="37"/>
      <c r="B208" s="38"/>
      <c r="C208" s="226" t="s">
        <v>247</v>
      </c>
      <c r="D208" s="226" t="s">
        <v>147</v>
      </c>
      <c r="E208" s="227" t="s">
        <v>248</v>
      </c>
      <c r="F208" s="228" t="s">
        <v>249</v>
      </c>
      <c r="G208" s="229" t="s">
        <v>159</v>
      </c>
      <c r="H208" s="230">
        <v>16.564</v>
      </c>
      <c r="I208" s="231"/>
      <c r="J208" s="232">
        <f>ROUND(I208*H208,2)</f>
        <v>0</v>
      </c>
      <c r="K208" s="233"/>
      <c r="L208" s="43"/>
      <c r="M208" s="234" t="s">
        <v>1</v>
      </c>
      <c r="N208" s="235" t="s">
        <v>40</v>
      </c>
      <c r="O208" s="90"/>
      <c r="P208" s="236">
        <f>O208*H208</f>
        <v>0</v>
      </c>
      <c r="Q208" s="236">
        <v>0</v>
      </c>
      <c r="R208" s="236">
        <f>Q208*H208</f>
        <v>0</v>
      </c>
      <c r="S208" s="236">
        <v>0.075999999999999998</v>
      </c>
      <c r="T208" s="237">
        <f>S208*H208</f>
        <v>1.258864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8" t="s">
        <v>151</v>
      </c>
      <c r="AT208" s="238" t="s">
        <v>147</v>
      </c>
      <c r="AU208" s="238" t="s">
        <v>82</v>
      </c>
      <c r="AY208" s="16" t="s">
        <v>144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6" t="s">
        <v>80</v>
      </c>
      <c r="BK208" s="239">
        <f>ROUND(I208*H208,2)</f>
        <v>0</v>
      </c>
      <c r="BL208" s="16" t="s">
        <v>151</v>
      </c>
      <c r="BM208" s="238" t="s">
        <v>250</v>
      </c>
    </row>
    <row r="209" s="13" customFormat="1">
      <c r="A209" s="13"/>
      <c r="B209" s="244"/>
      <c r="C209" s="245"/>
      <c r="D209" s="240" t="s">
        <v>155</v>
      </c>
      <c r="E209" s="246" t="s">
        <v>1</v>
      </c>
      <c r="F209" s="247" t="s">
        <v>251</v>
      </c>
      <c r="G209" s="245"/>
      <c r="H209" s="248">
        <v>16.564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4" t="s">
        <v>155</v>
      </c>
      <c r="AU209" s="254" t="s">
        <v>82</v>
      </c>
      <c r="AV209" s="13" t="s">
        <v>82</v>
      </c>
      <c r="AW209" s="13" t="s">
        <v>32</v>
      </c>
      <c r="AX209" s="13" t="s">
        <v>80</v>
      </c>
      <c r="AY209" s="254" t="s">
        <v>144</v>
      </c>
    </row>
    <row r="210" s="2" customFormat="1" ht="24.15" customHeight="1">
      <c r="A210" s="37"/>
      <c r="B210" s="38"/>
      <c r="C210" s="226" t="s">
        <v>252</v>
      </c>
      <c r="D210" s="226" t="s">
        <v>147</v>
      </c>
      <c r="E210" s="227" t="s">
        <v>253</v>
      </c>
      <c r="F210" s="228" t="s">
        <v>254</v>
      </c>
      <c r="G210" s="229" t="s">
        <v>238</v>
      </c>
      <c r="H210" s="230">
        <v>1.98</v>
      </c>
      <c r="I210" s="231"/>
      <c r="J210" s="232">
        <f>ROUND(I210*H210,2)</f>
        <v>0</v>
      </c>
      <c r="K210" s="233"/>
      <c r="L210" s="43"/>
      <c r="M210" s="234" t="s">
        <v>1</v>
      </c>
      <c r="N210" s="235" t="s">
        <v>40</v>
      </c>
      <c r="O210" s="90"/>
      <c r="P210" s="236">
        <f>O210*H210</f>
        <v>0</v>
      </c>
      <c r="Q210" s="236">
        <v>0</v>
      </c>
      <c r="R210" s="236">
        <f>Q210*H210</f>
        <v>0</v>
      </c>
      <c r="S210" s="236">
        <v>1.8</v>
      </c>
      <c r="T210" s="237">
        <f>S210*H210</f>
        <v>3.5640000000000001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8" t="s">
        <v>151</v>
      </c>
      <c r="AT210" s="238" t="s">
        <v>147</v>
      </c>
      <c r="AU210" s="238" t="s">
        <v>82</v>
      </c>
      <c r="AY210" s="16" t="s">
        <v>144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6" t="s">
        <v>80</v>
      </c>
      <c r="BK210" s="239">
        <f>ROUND(I210*H210,2)</f>
        <v>0</v>
      </c>
      <c r="BL210" s="16" t="s">
        <v>151</v>
      </c>
      <c r="BM210" s="238" t="s">
        <v>255</v>
      </c>
    </row>
    <row r="211" s="13" customFormat="1">
      <c r="A211" s="13"/>
      <c r="B211" s="244"/>
      <c r="C211" s="245"/>
      <c r="D211" s="240" t="s">
        <v>155</v>
      </c>
      <c r="E211" s="246" t="s">
        <v>1</v>
      </c>
      <c r="F211" s="247" t="s">
        <v>256</v>
      </c>
      <c r="G211" s="245"/>
      <c r="H211" s="248">
        <v>1.98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4" t="s">
        <v>155</v>
      </c>
      <c r="AU211" s="254" t="s">
        <v>82</v>
      </c>
      <c r="AV211" s="13" t="s">
        <v>82</v>
      </c>
      <c r="AW211" s="13" t="s">
        <v>32</v>
      </c>
      <c r="AX211" s="13" t="s">
        <v>80</v>
      </c>
      <c r="AY211" s="254" t="s">
        <v>144</v>
      </c>
    </row>
    <row r="212" s="2" customFormat="1" ht="24.15" customHeight="1">
      <c r="A212" s="37"/>
      <c r="B212" s="38"/>
      <c r="C212" s="226" t="s">
        <v>257</v>
      </c>
      <c r="D212" s="226" t="s">
        <v>147</v>
      </c>
      <c r="E212" s="227" t="s">
        <v>258</v>
      </c>
      <c r="F212" s="228" t="s">
        <v>259</v>
      </c>
      <c r="G212" s="229" t="s">
        <v>260</v>
      </c>
      <c r="H212" s="230">
        <v>135</v>
      </c>
      <c r="I212" s="231"/>
      <c r="J212" s="232">
        <f>ROUND(I212*H212,2)</f>
        <v>0</v>
      </c>
      <c r="K212" s="233"/>
      <c r="L212" s="43"/>
      <c r="M212" s="234" t="s">
        <v>1</v>
      </c>
      <c r="N212" s="235" t="s">
        <v>40</v>
      </c>
      <c r="O212" s="90"/>
      <c r="P212" s="236">
        <f>O212*H212</f>
        <v>0</v>
      </c>
      <c r="Q212" s="236">
        <v>0</v>
      </c>
      <c r="R212" s="236">
        <f>Q212*H212</f>
        <v>0</v>
      </c>
      <c r="S212" s="236">
        <v>0.002</v>
      </c>
      <c r="T212" s="237">
        <f>S212*H212</f>
        <v>0.27000000000000002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38" t="s">
        <v>151</v>
      </c>
      <c r="AT212" s="238" t="s">
        <v>147</v>
      </c>
      <c r="AU212" s="238" t="s">
        <v>82</v>
      </c>
      <c r="AY212" s="16" t="s">
        <v>144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6" t="s">
        <v>80</v>
      </c>
      <c r="BK212" s="239">
        <f>ROUND(I212*H212,2)</f>
        <v>0</v>
      </c>
      <c r="BL212" s="16" t="s">
        <v>151</v>
      </c>
      <c r="BM212" s="238" t="s">
        <v>261</v>
      </c>
    </row>
    <row r="213" s="12" customFormat="1" ht="22.8" customHeight="1">
      <c r="A213" s="12"/>
      <c r="B213" s="210"/>
      <c r="C213" s="211"/>
      <c r="D213" s="212" t="s">
        <v>74</v>
      </c>
      <c r="E213" s="224" t="s">
        <v>262</v>
      </c>
      <c r="F213" s="224" t="s">
        <v>263</v>
      </c>
      <c r="G213" s="211"/>
      <c r="H213" s="211"/>
      <c r="I213" s="214"/>
      <c r="J213" s="225">
        <f>BK213</f>
        <v>0</v>
      </c>
      <c r="K213" s="211"/>
      <c r="L213" s="216"/>
      <c r="M213" s="217"/>
      <c r="N213" s="218"/>
      <c r="O213" s="218"/>
      <c r="P213" s="219">
        <f>SUM(P214:P219)</f>
        <v>0</v>
      </c>
      <c r="Q213" s="218"/>
      <c r="R213" s="219">
        <f>SUM(R214:R219)</f>
        <v>0</v>
      </c>
      <c r="S213" s="218"/>
      <c r="T213" s="220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1" t="s">
        <v>80</v>
      </c>
      <c r="AT213" s="222" t="s">
        <v>74</v>
      </c>
      <c r="AU213" s="222" t="s">
        <v>80</v>
      </c>
      <c r="AY213" s="221" t="s">
        <v>144</v>
      </c>
      <c r="BK213" s="223">
        <f>SUM(BK214:BK219)</f>
        <v>0</v>
      </c>
    </row>
    <row r="214" s="2" customFormat="1" ht="24.15" customHeight="1">
      <c r="A214" s="37"/>
      <c r="B214" s="38"/>
      <c r="C214" s="226" t="s">
        <v>7</v>
      </c>
      <c r="D214" s="226" t="s">
        <v>147</v>
      </c>
      <c r="E214" s="227" t="s">
        <v>264</v>
      </c>
      <c r="F214" s="228" t="s">
        <v>265</v>
      </c>
      <c r="G214" s="229" t="s">
        <v>150</v>
      </c>
      <c r="H214" s="230">
        <v>20.202000000000002</v>
      </c>
      <c r="I214" s="231"/>
      <c r="J214" s="232">
        <f>ROUND(I214*H214,2)</f>
        <v>0</v>
      </c>
      <c r="K214" s="233"/>
      <c r="L214" s="43"/>
      <c r="M214" s="234" t="s">
        <v>1</v>
      </c>
      <c r="N214" s="235" t="s">
        <v>40</v>
      </c>
      <c r="O214" s="90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8" t="s">
        <v>151</v>
      </c>
      <c r="AT214" s="238" t="s">
        <v>147</v>
      </c>
      <c r="AU214" s="238" t="s">
        <v>82</v>
      </c>
      <c r="AY214" s="16" t="s">
        <v>144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6" t="s">
        <v>80</v>
      </c>
      <c r="BK214" s="239">
        <f>ROUND(I214*H214,2)</f>
        <v>0</v>
      </c>
      <c r="BL214" s="16" t="s">
        <v>151</v>
      </c>
      <c r="BM214" s="238" t="s">
        <v>266</v>
      </c>
    </row>
    <row r="215" s="2" customFormat="1" ht="24.15" customHeight="1">
      <c r="A215" s="37"/>
      <c r="B215" s="38"/>
      <c r="C215" s="226" t="s">
        <v>267</v>
      </c>
      <c r="D215" s="226" t="s">
        <v>147</v>
      </c>
      <c r="E215" s="227" t="s">
        <v>268</v>
      </c>
      <c r="F215" s="228" t="s">
        <v>269</v>
      </c>
      <c r="G215" s="229" t="s">
        <v>150</v>
      </c>
      <c r="H215" s="230">
        <v>20.202000000000002</v>
      </c>
      <c r="I215" s="231"/>
      <c r="J215" s="232">
        <f>ROUND(I215*H215,2)</f>
        <v>0</v>
      </c>
      <c r="K215" s="233"/>
      <c r="L215" s="43"/>
      <c r="M215" s="234" t="s">
        <v>1</v>
      </c>
      <c r="N215" s="235" t="s">
        <v>40</v>
      </c>
      <c r="O215" s="90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8" t="s">
        <v>151</v>
      </c>
      <c r="AT215" s="238" t="s">
        <v>147</v>
      </c>
      <c r="AU215" s="238" t="s">
        <v>82</v>
      </c>
      <c r="AY215" s="16" t="s">
        <v>144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6" t="s">
        <v>80</v>
      </c>
      <c r="BK215" s="239">
        <f>ROUND(I215*H215,2)</f>
        <v>0</v>
      </c>
      <c r="BL215" s="16" t="s">
        <v>151</v>
      </c>
      <c r="BM215" s="238" t="s">
        <v>270</v>
      </c>
    </row>
    <row r="216" s="2" customFormat="1" ht="24.15" customHeight="1">
      <c r="A216" s="37"/>
      <c r="B216" s="38"/>
      <c r="C216" s="226" t="s">
        <v>271</v>
      </c>
      <c r="D216" s="226" t="s">
        <v>147</v>
      </c>
      <c r="E216" s="227" t="s">
        <v>272</v>
      </c>
      <c r="F216" s="228" t="s">
        <v>273</v>
      </c>
      <c r="G216" s="229" t="s">
        <v>150</v>
      </c>
      <c r="H216" s="230">
        <v>585.85799999999995</v>
      </c>
      <c r="I216" s="231"/>
      <c r="J216" s="232">
        <f>ROUND(I216*H216,2)</f>
        <v>0</v>
      </c>
      <c r="K216" s="233"/>
      <c r="L216" s="43"/>
      <c r="M216" s="234" t="s">
        <v>1</v>
      </c>
      <c r="N216" s="235" t="s">
        <v>40</v>
      </c>
      <c r="O216" s="90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38" t="s">
        <v>151</v>
      </c>
      <c r="AT216" s="238" t="s">
        <v>147</v>
      </c>
      <c r="AU216" s="238" t="s">
        <v>82</v>
      </c>
      <c r="AY216" s="16" t="s">
        <v>144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6" t="s">
        <v>80</v>
      </c>
      <c r="BK216" s="239">
        <f>ROUND(I216*H216,2)</f>
        <v>0</v>
      </c>
      <c r="BL216" s="16" t="s">
        <v>151</v>
      </c>
      <c r="BM216" s="238" t="s">
        <v>274</v>
      </c>
    </row>
    <row r="217" s="2" customFormat="1">
      <c r="A217" s="37"/>
      <c r="B217" s="38"/>
      <c r="C217" s="39"/>
      <c r="D217" s="240" t="s">
        <v>153</v>
      </c>
      <c r="E217" s="39"/>
      <c r="F217" s="241" t="s">
        <v>275</v>
      </c>
      <c r="G217" s="39"/>
      <c r="H217" s="39"/>
      <c r="I217" s="193"/>
      <c r="J217" s="39"/>
      <c r="K217" s="39"/>
      <c r="L217" s="43"/>
      <c r="M217" s="242"/>
      <c r="N217" s="243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153</v>
      </c>
      <c r="AU217" s="16" t="s">
        <v>82</v>
      </c>
    </row>
    <row r="218" s="13" customFormat="1">
      <c r="A218" s="13"/>
      <c r="B218" s="244"/>
      <c r="C218" s="245"/>
      <c r="D218" s="240" t="s">
        <v>155</v>
      </c>
      <c r="E218" s="245"/>
      <c r="F218" s="247" t="s">
        <v>276</v>
      </c>
      <c r="G218" s="245"/>
      <c r="H218" s="248">
        <v>585.85799999999995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4" t="s">
        <v>155</v>
      </c>
      <c r="AU218" s="254" t="s">
        <v>82</v>
      </c>
      <c r="AV218" s="13" t="s">
        <v>82</v>
      </c>
      <c r="AW218" s="13" t="s">
        <v>4</v>
      </c>
      <c r="AX218" s="13" t="s">
        <v>80</v>
      </c>
      <c r="AY218" s="254" t="s">
        <v>144</v>
      </c>
    </row>
    <row r="219" s="2" customFormat="1" ht="24.15" customHeight="1">
      <c r="A219" s="37"/>
      <c r="B219" s="38"/>
      <c r="C219" s="226" t="s">
        <v>277</v>
      </c>
      <c r="D219" s="226" t="s">
        <v>147</v>
      </c>
      <c r="E219" s="227" t="s">
        <v>278</v>
      </c>
      <c r="F219" s="228" t="s">
        <v>279</v>
      </c>
      <c r="G219" s="229" t="s">
        <v>150</v>
      </c>
      <c r="H219" s="230">
        <v>20.202000000000002</v>
      </c>
      <c r="I219" s="231"/>
      <c r="J219" s="232">
        <f>ROUND(I219*H219,2)</f>
        <v>0</v>
      </c>
      <c r="K219" s="233"/>
      <c r="L219" s="43"/>
      <c r="M219" s="234" t="s">
        <v>1</v>
      </c>
      <c r="N219" s="235" t="s">
        <v>40</v>
      </c>
      <c r="O219" s="90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8" t="s">
        <v>151</v>
      </c>
      <c r="AT219" s="238" t="s">
        <v>147</v>
      </c>
      <c r="AU219" s="238" t="s">
        <v>82</v>
      </c>
      <c r="AY219" s="16" t="s">
        <v>144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6" t="s">
        <v>80</v>
      </c>
      <c r="BK219" s="239">
        <f>ROUND(I219*H219,2)</f>
        <v>0</v>
      </c>
      <c r="BL219" s="16" t="s">
        <v>151</v>
      </c>
      <c r="BM219" s="238" t="s">
        <v>280</v>
      </c>
    </row>
    <row r="220" s="12" customFormat="1" ht="22.8" customHeight="1">
      <c r="A220" s="12"/>
      <c r="B220" s="210"/>
      <c r="C220" s="211"/>
      <c r="D220" s="212" t="s">
        <v>74</v>
      </c>
      <c r="E220" s="224" t="s">
        <v>281</v>
      </c>
      <c r="F220" s="224" t="s">
        <v>282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P221</f>
        <v>0</v>
      </c>
      <c r="Q220" s="218"/>
      <c r="R220" s="219">
        <f>R221</f>
        <v>0</v>
      </c>
      <c r="S220" s="218"/>
      <c r="T220" s="220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80</v>
      </c>
      <c r="AT220" s="222" t="s">
        <v>74</v>
      </c>
      <c r="AU220" s="222" t="s">
        <v>80</v>
      </c>
      <c r="AY220" s="221" t="s">
        <v>144</v>
      </c>
      <c r="BK220" s="223">
        <f>BK221</f>
        <v>0</v>
      </c>
    </row>
    <row r="221" s="2" customFormat="1" ht="14.4" customHeight="1">
      <c r="A221" s="37"/>
      <c r="B221" s="38"/>
      <c r="C221" s="226" t="s">
        <v>283</v>
      </c>
      <c r="D221" s="226" t="s">
        <v>147</v>
      </c>
      <c r="E221" s="227" t="s">
        <v>284</v>
      </c>
      <c r="F221" s="228" t="s">
        <v>285</v>
      </c>
      <c r="G221" s="229" t="s">
        <v>150</v>
      </c>
      <c r="H221" s="230">
        <v>13.250999999999999</v>
      </c>
      <c r="I221" s="231"/>
      <c r="J221" s="232">
        <f>ROUND(I221*H221,2)</f>
        <v>0</v>
      </c>
      <c r="K221" s="233"/>
      <c r="L221" s="43"/>
      <c r="M221" s="234" t="s">
        <v>1</v>
      </c>
      <c r="N221" s="235" t="s">
        <v>40</v>
      </c>
      <c r="O221" s="90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38" t="s">
        <v>151</v>
      </c>
      <c r="AT221" s="238" t="s">
        <v>147</v>
      </c>
      <c r="AU221" s="238" t="s">
        <v>82</v>
      </c>
      <c r="AY221" s="16" t="s">
        <v>144</v>
      </c>
      <c r="BE221" s="239">
        <f>IF(N221="základní",J221,0)</f>
        <v>0</v>
      </c>
      <c r="BF221" s="239">
        <f>IF(N221="snížená",J221,0)</f>
        <v>0</v>
      </c>
      <c r="BG221" s="239">
        <f>IF(N221="zákl. přenesená",J221,0)</f>
        <v>0</v>
      </c>
      <c r="BH221" s="239">
        <f>IF(N221="sníž. přenesená",J221,0)</f>
        <v>0</v>
      </c>
      <c r="BI221" s="239">
        <f>IF(N221="nulová",J221,0)</f>
        <v>0</v>
      </c>
      <c r="BJ221" s="16" t="s">
        <v>80</v>
      </c>
      <c r="BK221" s="239">
        <f>ROUND(I221*H221,2)</f>
        <v>0</v>
      </c>
      <c r="BL221" s="16" t="s">
        <v>151</v>
      </c>
      <c r="BM221" s="238" t="s">
        <v>286</v>
      </c>
    </row>
    <row r="222" s="12" customFormat="1" ht="25.92" customHeight="1">
      <c r="A222" s="12"/>
      <c r="B222" s="210"/>
      <c r="C222" s="211"/>
      <c r="D222" s="212" t="s">
        <v>74</v>
      </c>
      <c r="E222" s="213" t="s">
        <v>287</v>
      </c>
      <c r="F222" s="213" t="s">
        <v>288</v>
      </c>
      <c r="G222" s="211"/>
      <c r="H222" s="211"/>
      <c r="I222" s="214"/>
      <c r="J222" s="215">
        <f>BK222</f>
        <v>0</v>
      </c>
      <c r="K222" s="211"/>
      <c r="L222" s="216"/>
      <c r="M222" s="217"/>
      <c r="N222" s="218"/>
      <c r="O222" s="218"/>
      <c r="P222" s="219">
        <f>P223+P229+P237+P240+P256+P260+P265+P269+P276+P280+P305+P331+P347+P358+P396+P426+P436</f>
        <v>0</v>
      </c>
      <c r="Q222" s="218"/>
      <c r="R222" s="219">
        <f>R223+R229+R237+R240+R256+R260+R265+R269+R276+R280+R305+R331+R347+R358+R396+R426+R436</f>
        <v>10.275568610000001</v>
      </c>
      <c r="S222" s="218"/>
      <c r="T222" s="220">
        <f>T223+T229+T237+T240+T256+T260+T265+T269+T276+T280+T305+T331+T347+T358+T396+T426+T436</f>
        <v>9.1813417499999996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21" t="s">
        <v>82</v>
      </c>
      <c r="AT222" s="222" t="s">
        <v>74</v>
      </c>
      <c r="AU222" s="222" t="s">
        <v>75</v>
      </c>
      <c r="AY222" s="221" t="s">
        <v>144</v>
      </c>
      <c r="BK222" s="223">
        <f>BK223+BK229+BK237+BK240+BK256+BK260+BK265+BK269+BK276+BK280+BK305+BK331+BK347+BK358+BK396+BK426+BK436</f>
        <v>0</v>
      </c>
    </row>
    <row r="223" s="12" customFormat="1" ht="22.8" customHeight="1">
      <c r="A223" s="12"/>
      <c r="B223" s="210"/>
      <c r="C223" s="211"/>
      <c r="D223" s="212" t="s">
        <v>74</v>
      </c>
      <c r="E223" s="224" t="s">
        <v>289</v>
      </c>
      <c r="F223" s="224" t="s">
        <v>290</v>
      </c>
      <c r="G223" s="211"/>
      <c r="H223" s="211"/>
      <c r="I223" s="214"/>
      <c r="J223" s="225">
        <f>BK223</f>
        <v>0</v>
      </c>
      <c r="K223" s="211"/>
      <c r="L223" s="216"/>
      <c r="M223" s="217"/>
      <c r="N223" s="218"/>
      <c r="O223" s="218"/>
      <c r="P223" s="219">
        <f>SUM(P224:P228)</f>
        <v>0</v>
      </c>
      <c r="Q223" s="218"/>
      <c r="R223" s="219">
        <f>SUM(R224:R228)</f>
        <v>0.021350399999999999</v>
      </c>
      <c r="S223" s="218"/>
      <c r="T223" s="220">
        <f>SUM(T224:T228)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82</v>
      </c>
      <c r="AT223" s="222" t="s">
        <v>74</v>
      </c>
      <c r="AU223" s="222" t="s">
        <v>80</v>
      </c>
      <c r="AY223" s="221" t="s">
        <v>144</v>
      </c>
      <c r="BK223" s="223">
        <f>SUM(BK224:BK228)</f>
        <v>0</v>
      </c>
    </row>
    <row r="224" s="2" customFormat="1" ht="14.4" customHeight="1">
      <c r="A224" s="37"/>
      <c r="B224" s="38"/>
      <c r="C224" s="226" t="s">
        <v>291</v>
      </c>
      <c r="D224" s="226" t="s">
        <v>147</v>
      </c>
      <c r="E224" s="227" t="s">
        <v>292</v>
      </c>
      <c r="F224" s="228" t="s">
        <v>293</v>
      </c>
      <c r="G224" s="229" t="s">
        <v>200</v>
      </c>
      <c r="H224" s="230">
        <v>6</v>
      </c>
      <c r="I224" s="231"/>
      <c r="J224" s="232">
        <f>ROUND(I224*H224,2)</f>
        <v>0</v>
      </c>
      <c r="K224" s="233"/>
      <c r="L224" s="43"/>
      <c r="M224" s="234" t="s">
        <v>1</v>
      </c>
      <c r="N224" s="235" t="s">
        <v>40</v>
      </c>
      <c r="O224" s="90"/>
      <c r="P224" s="236">
        <f>O224*H224</f>
        <v>0</v>
      </c>
      <c r="Q224" s="236">
        <v>0.001</v>
      </c>
      <c r="R224" s="236">
        <f>Q224*H224</f>
        <v>0.0060000000000000001</v>
      </c>
      <c r="S224" s="236">
        <v>0</v>
      </c>
      <c r="T224" s="23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8" t="s">
        <v>235</v>
      </c>
      <c r="AT224" s="238" t="s">
        <v>147</v>
      </c>
      <c r="AU224" s="238" t="s">
        <v>82</v>
      </c>
      <c r="AY224" s="16" t="s">
        <v>144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6" t="s">
        <v>80</v>
      </c>
      <c r="BK224" s="239">
        <f>ROUND(I224*H224,2)</f>
        <v>0</v>
      </c>
      <c r="BL224" s="16" t="s">
        <v>235</v>
      </c>
      <c r="BM224" s="238" t="s">
        <v>294</v>
      </c>
    </row>
    <row r="225" s="2" customFormat="1" ht="14.4" customHeight="1">
      <c r="A225" s="37"/>
      <c r="B225" s="38"/>
      <c r="C225" s="226" t="s">
        <v>295</v>
      </c>
      <c r="D225" s="226" t="s">
        <v>147</v>
      </c>
      <c r="E225" s="227" t="s">
        <v>296</v>
      </c>
      <c r="F225" s="228" t="s">
        <v>297</v>
      </c>
      <c r="G225" s="229" t="s">
        <v>260</v>
      </c>
      <c r="H225" s="230">
        <v>31.98</v>
      </c>
      <c r="I225" s="231"/>
      <c r="J225" s="232">
        <f>ROUND(I225*H225,2)</f>
        <v>0</v>
      </c>
      <c r="K225" s="233"/>
      <c r="L225" s="43"/>
      <c r="M225" s="234" t="s">
        <v>1</v>
      </c>
      <c r="N225" s="235" t="s">
        <v>40</v>
      </c>
      <c r="O225" s="90"/>
      <c r="P225" s="236">
        <f>O225*H225</f>
        <v>0</v>
      </c>
      <c r="Q225" s="236">
        <v>0.00048000000000000001</v>
      </c>
      <c r="R225" s="236">
        <f>Q225*H225</f>
        <v>0.0153504</v>
      </c>
      <c r="S225" s="236">
        <v>0</v>
      </c>
      <c r="T225" s="23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38" t="s">
        <v>235</v>
      </c>
      <c r="AT225" s="238" t="s">
        <v>147</v>
      </c>
      <c r="AU225" s="238" t="s">
        <v>82</v>
      </c>
      <c r="AY225" s="16" t="s">
        <v>144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6" t="s">
        <v>80</v>
      </c>
      <c r="BK225" s="239">
        <f>ROUND(I225*H225,2)</f>
        <v>0</v>
      </c>
      <c r="BL225" s="16" t="s">
        <v>235</v>
      </c>
      <c r="BM225" s="238" t="s">
        <v>298</v>
      </c>
    </row>
    <row r="226" s="13" customFormat="1">
      <c r="A226" s="13"/>
      <c r="B226" s="244"/>
      <c r="C226" s="245"/>
      <c r="D226" s="240" t="s">
        <v>155</v>
      </c>
      <c r="E226" s="246" t="s">
        <v>1</v>
      </c>
      <c r="F226" s="247" t="s">
        <v>299</v>
      </c>
      <c r="G226" s="245"/>
      <c r="H226" s="248">
        <v>31.98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4" t="s">
        <v>155</v>
      </c>
      <c r="AU226" s="254" t="s">
        <v>82</v>
      </c>
      <c r="AV226" s="13" t="s">
        <v>82</v>
      </c>
      <c r="AW226" s="13" t="s">
        <v>32</v>
      </c>
      <c r="AX226" s="13" t="s">
        <v>80</v>
      </c>
      <c r="AY226" s="254" t="s">
        <v>144</v>
      </c>
    </row>
    <row r="227" s="2" customFormat="1" ht="14.4" customHeight="1">
      <c r="A227" s="37"/>
      <c r="B227" s="38"/>
      <c r="C227" s="226" t="s">
        <v>300</v>
      </c>
      <c r="D227" s="226" t="s">
        <v>147</v>
      </c>
      <c r="E227" s="227" t="s">
        <v>301</v>
      </c>
      <c r="F227" s="228" t="s">
        <v>302</v>
      </c>
      <c r="G227" s="229" t="s">
        <v>260</v>
      </c>
      <c r="H227" s="230">
        <v>31.98</v>
      </c>
      <c r="I227" s="231"/>
      <c r="J227" s="232">
        <f>ROUND(I227*H227,2)</f>
        <v>0</v>
      </c>
      <c r="K227" s="233"/>
      <c r="L227" s="43"/>
      <c r="M227" s="234" t="s">
        <v>1</v>
      </c>
      <c r="N227" s="235" t="s">
        <v>40</v>
      </c>
      <c r="O227" s="90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38" t="s">
        <v>235</v>
      </c>
      <c r="AT227" s="238" t="s">
        <v>147</v>
      </c>
      <c r="AU227" s="238" t="s">
        <v>82</v>
      </c>
      <c r="AY227" s="16" t="s">
        <v>144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6" t="s">
        <v>80</v>
      </c>
      <c r="BK227" s="239">
        <f>ROUND(I227*H227,2)</f>
        <v>0</v>
      </c>
      <c r="BL227" s="16" t="s">
        <v>235</v>
      </c>
      <c r="BM227" s="238" t="s">
        <v>303</v>
      </c>
    </row>
    <row r="228" s="2" customFormat="1" ht="24.15" customHeight="1">
      <c r="A228" s="37"/>
      <c r="B228" s="38"/>
      <c r="C228" s="226" t="s">
        <v>304</v>
      </c>
      <c r="D228" s="226" t="s">
        <v>147</v>
      </c>
      <c r="E228" s="227" t="s">
        <v>305</v>
      </c>
      <c r="F228" s="228" t="s">
        <v>306</v>
      </c>
      <c r="G228" s="229" t="s">
        <v>150</v>
      </c>
      <c r="H228" s="230">
        <v>0.021000000000000001</v>
      </c>
      <c r="I228" s="231"/>
      <c r="J228" s="232">
        <f>ROUND(I228*H228,2)</f>
        <v>0</v>
      </c>
      <c r="K228" s="233"/>
      <c r="L228" s="43"/>
      <c r="M228" s="234" t="s">
        <v>1</v>
      </c>
      <c r="N228" s="235" t="s">
        <v>40</v>
      </c>
      <c r="O228" s="90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8" t="s">
        <v>235</v>
      </c>
      <c r="AT228" s="238" t="s">
        <v>147</v>
      </c>
      <c r="AU228" s="238" t="s">
        <v>82</v>
      </c>
      <c r="AY228" s="16" t="s">
        <v>144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6" t="s">
        <v>80</v>
      </c>
      <c r="BK228" s="239">
        <f>ROUND(I228*H228,2)</f>
        <v>0</v>
      </c>
      <c r="BL228" s="16" t="s">
        <v>235</v>
      </c>
      <c r="BM228" s="238" t="s">
        <v>307</v>
      </c>
    </row>
    <row r="229" s="12" customFormat="1" ht="22.8" customHeight="1">
      <c r="A229" s="12"/>
      <c r="B229" s="210"/>
      <c r="C229" s="211"/>
      <c r="D229" s="212" t="s">
        <v>74</v>
      </c>
      <c r="E229" s="224" t="s">
        <v>308</v>
      </c>
      <c r="F229" s="224" t="s">
        <v>309</v>
      </c>
      <c r="G229" s="211"/>
      <c r="H229" s="211"/>
      <c r="I229" s="214"/>
      <c r="J229" s="225">
        <f>BK229</f>
        <v>0</v>
      </c>
      <c r="K229" s="211"/>
      <c r="L229" s="216"/>
      <c r="M229" s="217"/>
      <c r="N229" s="218"/>
      <c r="O229" s="218"/>
      <c r="P229" s="219">
        <f>SUM(P230:P236)</f>
        <v>0</v>
      </c>
      <c r="Q229" s="218"/>
      <c r="R229" s="219">
        <f>SUM(R230:R236)</f>
        <v>0.052223579999999992</v>
      </c>
      <c r="S229" s="218"/>
      <c r="T229" s="220">
        <f>SUM(T230:T236)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82</v>
      </c>
      <c r="AT229" s="222" t="s">
        <v>74</v>
      </c>
      <c r="AU229" s="222" t="s">
        <v>80</v>
      </c>
      <c r="AY229" s="221" t="s">
        <v>144</v>
      </c>
      <c r="BK229" s="223">
        <f>SUM(BK230:BK236)</f>
        <v>0</v>
      </c>
    </row>
    <row r="230" s="2" customFormat="1" ht="24.15" customHeight="1">
      <c r="A230" s="37"/>
      <c r="B230" s="38"/>
      <c r="C230" s="226" t="s">
        <v>310</v>
      </c>
      <c r="D230" s="226" t="s">
        <v>147</v>
      </c>
      <c r="E230" s="227" t="s">
        <v>311</v>
      </c>
      <c r="F230" s="228" t="s">
        <v>312</v>
      </c>
      <c r="G230" s="229" t="s">
        <v>260</v>
      </c>
      <c r="H230" s="230">
        <v>58.418999999999997</v>
      </c>
      <c r="I230" s="231"/>
      <c r="J230" s="232">
        <f>ROUND(I230*H230,2)</f>
        <v>0</v>
      </c>
      <c r="K230" s="233"/>
      <c r="L230" s="43"/>
      <c r="M230" s="234" t="s">
        <v>1</v>
      </c>
      <c r="N230" s="235" t="s">
        <v>40</v>
      </c>
      <c r="O230" s="90"/>
      <c r="P230" s="236">
        <f>O230*H230</f>
        <v>0</v>
      </c>
      <c r="Q230" s="236">
        <v>0.00042999999999999999</v>
      </c>
      <c r="R230" s="236">
        <f>Q230*H230</f>
        <v>0.025120169999999997</v>
      </c>
      <c r="S230" s="236">
        <v>0</v>
      </c>
      <c r="T230" s="23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8" t="s">
        <v>235</v>
      </c>
      <c r="AT230" s="238" t="s">
        <v>147</v>
      </c>
      <c r="AU230" s="238" t="s">
        <v>82</v>
      </c>
      <c r="AY230" s="16" t="s">
        <v>144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6" t="s">
        <v>80</v>
      </c>
      <c r="BK230" s="239">
        <f>ROUND(I230*H230,2)</f>
        <v>0</v>
      </c>
      <c r="BL230" s="16" t="s">
        <v>235</v>
      </c>
      <c r="BM230" s="238" t="s">
        <v>313</v>
      </c>
    </row>
    <row r="231" s="13" customFormat="1">
      <c r="A231" s="13"/>
      <c r="B231" s="244"/>
      <c r="C231" s="245"/>
      <c r="D231" s="240" t="s">
        <v>155</v>
      </c>
      <c r="E231" s="246" t="s">
        <v>1</v>
      </c>
      <c r="F231" s="247" t="s">
        <v>314</v>
      </c>
      <c r="G231" s="245"/>
      <c r="H231" s="248">
        <v>58.418999999999997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4" t="s">
        <v>155</v>
      </c>
      <c r="AU231" s="254" t="s">
        <v>82</v>
      </c>
      <c r="AV231" s="13" t="s">
        <v>82</v>
      </c>
      <c r="AW231" s="13" t="s">
        <v>32</v>
      </c>
      <c r="AX231" s="13" t="s">
        <v>80</v>
      </c>
      <c r="AY231" s="254" t="s">
        <v>144</v>
      </c>
    </row>
    <row r="232" s="2" customFormat="1" ht="14.4" customHeight="1">
      <c r="A232" s="37"/>
      <c r="B232" s="38"/>
      <c r="C232" s="266" t="s">
        <v>315</v>
      </c>
      <c r="D232" s="266" t="s">
        <v>203</v>
      </c>
      <c r="E232" s="267" t="s">
        <v>316</v>
      </c>
      <c r="F232" s="268" t="s">
        <v>317</v>
      </c>
      <c r="G232" s="269" t="s">
        <v>260</v>
      </c>
      <c r="H232" s="270">
        <v>58.418999999999997</v>
      </c>
      <c r="I232" s="271"/>
      <c r="J232" s="272">
        <f>ROUND(I232*H232,2)</f>
        <v>0</v>
      </c>
      <c r="K232" s="273"/>
      <c r="L232" s="274"/>
      <c r="M232" s="275" t="s">
        <v>1</v>
      </c>
      <c r="N232" s="276" t="s">
        <v>40</v>
      </c>
      <c r="O232" s="90"/>
      <c r="P232" s="236">
        <f>O232*H232</f>
        <v>0</v>
      </c>
      <c r="Q232" s="236">
        <v>0.00038000000000000002</v>
      </c>
      <c r="R232" s="236">
        <f>Q232*H232</f>
        <v>0.022199219999999999</v>
      </c>
      <c r="S232" s="236">
        <v>0</v>
      </c>
      <c r="T232" s="23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8" t="s">
        <v>318</v>
      </c>
      <c r="AT232" s="238" t="s">
        <v>203</v>
      </c>
      <c r="AU232" s="238" t="s">
        <v>82</v>
      </c>
      <c r="AY232" s="16" t="s">
        <v>144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6" t="s">
        <v>80</v>
      </c>
      <c r="BK232" s="239">
        <f>ROUND(I232*H232,2)</f>
        <v>0</v>
      </c>
      <c r="BL232" s="16" t="s">
        <v>235</v>
      </c>
      <c r="BM232" s="238" t="s">
        <v>319</v>
      </c>
    </row>
    <row r="233" s="2" customFormat="1" ht="14.4" customHeight="1">
      <c r="A233" s="37"/>
      <c r="B233" s="38"/>
      <c r="C233" s="226" t="s">
        <v>318</v>
      </c>
      <c r="D233" s="226" t="s">
        <v>147</v>
      </c>
      <c r="E233" s="227" t="s">
        <v>320</v>
      </c>
      <c r="F233" s="228" t="s">
        <v>321</v>
      </c>
      <c r="G233" s="229" t="s">
        <v>200</v>
      </c>
      <c r="H233" s="230">
        <v>6</v>
      </c>
      <c r="I233" s="231"/>
      <c r="J233" s="232">
        <f>ROUND(I233*H233,2)</f>
        <v>0</v>
      </c>
      <c r="K233" s="233"/>
      <c r="L233" s="43"/>
      <c r="M233" s="234" t="s">
        <v>1</v>
      </c>
      <c r="N233" s="235" t="s">
        <v>40</v>
      </c>
      <c r="O233" s="90"/>
      <c r="P233" s="236">
        <f>O233*H233</f>
        <v>0</v>
      </c>
      <c r="Q233" s="236">
        <v>0.00072000000000000005</v>
      </c>
      <c r="R233" s="236">
        <f>Q233*H233</f>
        <v>0.0043200000000000001</v>
      </c>
      <c r="S233" s="236">
        <v>0</v>
      </c>
      <c r="T233" s="23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8" t="s">
        <v>235</v>
      </c>
      <c r="AT233" s="238" t="s">
        <v>147</v>
      </c>
      <c r="AU233" s="238" t="s">
        <v>82</v>
      </c>
      <c r="AY233" s="16" t="s">
        <v>144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6" t="s">
        <v>80</v>
      </c>
      <c r="BK233" s="239">
        <f>ROUND(I233*H233,2)</f>
        <v>0</v>
      </c>
      <c r="BL233" s="16" t="s">
        <v>235</v>
      </c>
      <c r="BM233" s="238" t="s">
        <v>322</v>
      </c>
    </row>
    <row r="234" s="2" customFormat="1" ht="14.4" customHeight="1">
      <c r="A234" s="37"/>
      <c r="B234" s="38"/>
      <c r="C234" s="226" t="s">
        <v>323</v>
      </c>
      <c r="D234" s="226" t="s">
        <v>147</v>
      </c>
      <c r="E234" s="227" t="s">
        <v>324</v>
      </c>
      <c r="F234" s="228" t="s">
        <v>325</v>
      </c>
      <c r="G234" s="229" t="s">
        <v>260</v>
      </c>
      <c r="H234" s="230">
        <v>58.418999999999997</v>
      </c>
      <c r="I234" s="231"/>
      <c r="J234" s="232">
        <f>ROUND(I234*H234,2)</f>
        <v>0</v>
      </c>
      <c r="K234" s="233"/>
      <c r="L234" s="43"/>
      <c r="M234" s="234" t="s">
        <v>1</v>
      </c>
      <c r="N234" s="235" t="s">
        <v>40</v>
      </c>
      <c r="O234" s="90"/>
      <c r="P234" s="236">
        <f>O234*H234</f>
        <v>0</v>
      </c>
      <c r="Q234" s="236">
        <v>1.0000000000000001E-05</v>
      </c>
      <c r="R234" s="236">
        <f>Q234*H234</f>
        <v>0.00058419000000000006</v>
      </c>
      <c r="S234" s="236">
        <v>0</v>
      </c>
      <c r="T234" s="23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8" t="s">
        <v>235</v>
      </c>
      <c r="AT234" s="238" t="s">
        <v>147</v>
      </c>
      <c r="AU234" s="238" t="s">
        <v>82</v>
      </c>
      <c r="AY234" s="16" t="s">
        <v>144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6" t="s">
        <v>80</v>
      </c>
      <c r="BK234" s="239">
        <f>ROUND(I234*H234,2)</f>
        <v>0</v>
      </c>
      <c r="BL234" s="16" t="s">
        <v>235</v>
      </c>
      <c r="BM234" s="238" t="s">
        <v>326</v>
      </c>
    </row>
    <row r="235" s="13" customFormat="1">
      <c r="A235" s="13"/>
      <c r="B235" s="244"/>
      <c r="C235" s="245"/>
      <c r="D235" s="240" t="s">
        <v>155</v>
      </c>
      <c r="E235" s="246" t="s">
        <v>1</v>
      </c>
      <c r="F235" s="247" t="s">
        <v>314</v>
      </c>
      <c r="G235" s="245"/>
      <c r="H235" s="248">
        <v>58.418999999999997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4" t="s">
        <v>155</v>
      </c>
      <c r="AU235" s="254" t="s">
        <v>82</v>
      </c>
      <c r="AV235" s="13" t="s">
        <v>82</v>
      </c>
      <c r="AW235" s="13" t="s">
        <v>32</v>
      </c>
      <c r="AX235" s="13" t="s">
        <v>80</v>
      </c>
      <c r="AY235" s="254" t="s">
        <v>144</v>
      </c>
    </row>
    <row r="236" s="2" customFormat="1" ht="24.15" customHeight="1">
      <c r="A236" s="37"/>
      <c r="B236" s="38"/>
      <c r="C236" s="226" t="s">
        <v>327</v>
      </c>
      <c r="D236" s="226" t="s">
        <v>147</v>
      </c>
      <c r="E236" s="227" t="s">
        <v>328</v>
      </c>
      <c r="F236" s="228" t="s">
        <v>329</v>
      </c>
      <c r="G236" s="229" t="s">
        <v>150</v>
      </c>
      <c r="H236" s="230">
        <v>0.051999999999999998</v>
      </c>
      <c r="I236" s="231"/>
      <c r="J236" s="232">
        <f>ROUND(I236*H236,2)</f>
        <v>0</v>
      </c>
      <c r="K236" s="233"/>
      <c r="L236" s="43"/>
      <c r="M236" s="234" t="s">
        <v>1</v>
      </c>
      <c r="N236" s="235" t="s">
        <v>40</v>
      </c>
      <c r="O236" s="90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8" t="s">
        <v>235</v>
      </c>
      <c r="AT236" s="238" t="s">
        <v>147</v>
      </c>
      <c r="AU236" s="238" t="s">
        <v>82</v>
      </c>
      <c r="AY236" s="16" t="s">
        <v>144</v>
      </c>
      <c r="BE236" s="239">
        <f>IF(N236="základní",J236,0)</f>
        <v>0</v>
      </c>
      <c r="BF236" s="239">
        <f>IF(N236="snížená",J236,0)</f>
        <v>0</v>
      </c>
      <c r="BG236" s="239">
        <f>IF(N236="zákl. přenesená",J236,0)</f>
        <v>0</v>
      </c>
      <c r="BH236" s="239">
        <f>IF(N236="sníž. přenesená",J236,0)</f>
        <v>0</v>
      </c>
      <c r="BI236" s="239">
        <f>IF(N236="nulová",J236,0)</f>
        <v>0</v>
      </c>
      <c r="BJ236" s="16" t="s">
        <v>80</v>
      </c>
      <c r="BK236" s="239">
        <f>ROUND(I236*H236,2)</f>
        <v>0</v>
      </c>
      <c r="BL236" s="16" t="s">
        <v>235</v>
      </c>
      <c r="BM236" s="238" t="s">
        <v>330</v>
      </c>
    </row>
    <row r="237" s="12" customFormat="1" ht="22.8" customHeight="1">
      <c r="A237" s="12"/>
      <c r="B237" s="210"/>
      <c r="C237" s="211"/>
      <c r="D237" s="212" t="s">
        <v>74</v>
      </c>
      <c r="E237" s="224" t="s">
        <v>331</v>
      </c>
      <c r="F237" s="224" t="s">
        <v>332</v>
      </c>
      <c r="G237" s="211"/>
      <c r="H237" s="211"/>
      <c r="I237" s="214"/>
      <c r="J237" s="225">
        <f>BK237</f>
        <v>0</v>
      </c>
      <c r="K237" s="211"/>
      <c r="L237" s="216"/>
      <c r="M237" s="217"/>
      <c r="N237" s="218"/>
      <c r="O237" s="218"/>
      <c r="P237" s="219">
        <f>SUM(P238:P239)</f>
        <v>0</v>
      </c>
      <c r="Q237" s="218"/>
      <c r="R237" s="219">
        <f>SUM(R238:R239)</f>
        <v>0.11163000000000001</v>
      </c>
      <c r="S237" s="218"/>
      <c r="T237" s="220">
        <f>SUM(T238:T239)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21" t="s">
        <v>82</v>
      </c>
      <c r="AT237" s="222" t="s">
        <v>74</v>
      </c>
      <c r="AU237" s="222" t="s">
        <v>80</v>
      </c>
      <c r="AY237" s="221" t="s">
        <v>144</v>
      </c>
      <c r="BK237" s="223">
        <f>SUM(BK238:BK239)</f>
        <v>0</v>
      </c>
    </row>
    <row r="238" s="2" customFormat="1" ht="14.4" customHeight="1">
      <c r="A238" s="37"/>
      <c r="B238" s="38"/>
      <c r="C238" s="226" t="s">
        <v>333</v>
      </c>
      <c r="D238" s="226" t="s">
        <v>147</v>
      </c>
      <c r="E238" s="227" t="s">
        <v>334</v>
      </c>
      <c r="F238" s="228" t="s">
        <v>335</v>
      </c>
      <c r="G238" s="229" t="s">
        <v>336</v>
      </c>
      <c r="H238" s="230">
        <v>3</v>
      </c>
      <c r="I238" s="231"/>
      <c r="J238" s="232">
        <f>ROUND(I238*H238,2)</f>
        <v>0</v>
      </c>
      <c r="K238" s="233"/>
      <c r="L238" s="43"/>
      <c r="M238" s="234" t="s">
        <v>1</v>
      </c>
      <c r="N238" s="235" t="s">
        <v>40</v>
      </c>
      <c r="O238" s="90"/>
      <c r="P238" s="236">
        <f>O238*H238</f>
        <v>0</v>
      </c>
      <c r="Q238" s="236">
        <v>0.03721</v>
      </c>
      <c r="R238" s="236">
        <f>Q238*H238</f>
        <v>0.11163000000000001</v>
      </c>
      <c r="S238" s="236">
        <v>0</v>
      </c>
      <c r="T238" s="23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8" t="s">
        <v>235</v>
      </c>
      <c r="AT238" s="238" t="s">
        <v>147</v>
      </c>
      <c r="AU238" s="238" t="s">
        <v>82</v>
      </c>
      <c r="AY238" s="16" t="s">
        <v>144</v>
      </c>
      <c r="BE238" s="239">
        <f>IF(N238="základní",J238,0)</f>
        <v>0</v>
      </c>
      <c r="BF238" s="239">
        <f>IF(N238="snížená",J238,0)</f>
        <v>0</v>
      </c>
      <c r="BG238" s="239">
        <f>IF(N238="zákl. přenesená",J238,0)</f>
        <v>0</v>
      </c>
      <c r="BH238" s="239">
        <f>IF(N238="sníž. přenesená",J238,0)</f>
        <v>0</v>
      </c>
      <c r="BI238" s="239">
        <f>IF(N238="nulová",J238,0)</f>
        <v>0</v>
      </c>
      <c r="BJ238" s="16" t="s">
        <v>80</v>
      </c>
      <c r="BK238" s="239">
        <f>ROUND(I238*H238,2)</f>
        <v>0</v>
      </c>
      <c r="BL238" s="16" t="s">
        <v>235</v>
      </c>
      <c r="BM238" s="238" t="s">
        <v>337</v>
      </c>
    </row>
    <row r="239" s="2" customFormat="1" ht="24.15" customHeight="1">
      <c r="A239" s="37"/>
      <c r="B239" s="38"/>
      <c r="C239" s="226" t="s">
        <v>338</v>
      </c>
      <c r="D239" s="226" t="s">
        <v>147</v>
      </c>
      <c r="E239" s="227" t="s">
        <v>339</v>
      </c>
      <c r="F239" s="228" t="s">
        <v>340</v>
      </c>
      <c r="G239" s="229" t="s">
        <v>150</v>
      </c>
      <c r="H239" s="230">
        <v>0.112</v>
      </c>
      <c r="I239" s="231"/>
      <c r="J239" s="232">
        <f>ROUND(I239*H239,2)</f>
        <v>0</v>
      </c>
      <c r="K239" s="233"/>
      <c r="L239" s="43"/>
      <c r="M239" s="234" t="s">
        <v>1</v>
      </c>
      <c r="N239" s="235" t="s">
        <v>40</v>
      </c>
      <c r="O239" s="90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8" t="s">
        <v>235</v>
      </c>
      <c r="AT239" s="238" t="s">
        <v>147</v>
      </c>
      <c r="AU239" s="238" t="s">
        <v>82</v>
      </c>
      <c r="AY239" s="16" t="s">
        <v>144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6" t="s">
        <v>80</v>
      </c>
      <c r="BK239" s="239">
        <f>ROUND(I239*H239,2)</f>
        <v>0</v>
      </c>
      <c r="BL239" s="16" t="s">
        <v>235</v>
      </c>
      <c r="BM239" s="238" t="s">
        <v>341</v>
      </c>
    </row>
    <row r="240" s="12" customFormat="1" ht="22.8" customHeight="1">
      <c r="A240" s="12"/>
      <c r="B240" s="210"/>
      <c r="C240" s="211"/>
      <c r="D240" s="212" t="s">
        <v>74</v>
      </c>
      <c r="E240" s="224" t="s">
        <v>342</v>
      </c>
      <c r="F240" s="224" t="s">
        <v>343</v>
      </c>
      <c r="G240" s="211"/>
      <c r="H240" s="211"/>
      <c r="I240" s="214"/>
      <c r="J240" s="225">
        <f>BK240</f>
        <v>0</v>
      </c>
      <c r="K240" s="211"/>
      <c r="L240" s="216"/>
      <c r="M240" s="217"/>
      <c r="N240" s="218"/>
      <c r="O240" s="218"/>
      <c r="P240" s="219">
        <f>SUM(P241:P255)</f>
        <v>0</v>
      </c>
      <c r="Q240" s="218"/>
      <c r="R240" s="219">
        <f>SUM(R241:R255)</f>
        <v>0.40601999999999994</v>
      </c>
      <c r="S240" s="218"/>
      <c r="T240" s="220">
        <f>SUM(T241:T255)</f>
        <v>0.43702000000000002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21" t="s">
        <v>82</v>
      </c>
      <c r="AT240" s="222" t="s">
        <v>74</v>
      </c>
      <c r="AU240" s="222" t="s">
        <v>80</v>
      </c>
      <c r="AY240" s="221" t="s">
        <v>144</v>
      </c>
      <c r="BK240" s="223">
        <f>SUM(BK241:BK255)</f>
        <v>0</v>
      </c>
    </row>
    <row r="241" s="2" customFormat="1" ht="14.4" customHeight="1">
      <c r="A241" s="37"/>
      <c r="B241" s="38"/>
      <c r="C241" s="226" t="s">
        <v>344</v>
      </c>
      <c r="D241" s="226" t="s">
        <v>147</v>
      </c>
      <c r="E241" s="227" t="s">
        <v>345</v>
      </c>
      <c r="F241" s="228" t="s">
        <v>346</v>
      </c>
      <c r="G241" s="229" t="s">
        <v>336</v>
      </c>
      <c r="H241" s="230">
        <v>6</v>
      </c>
      <c r="I241" s="231"/>
      <c r="J241" s="232">
        <f>ROUND(I241*H241,2)</f>
        <v>0</v>
      </c>
      <c r="K241" s="233"/>
      <c r="L241" s="43"/>
      <c r="M241" s="234" t="s">
        <v>1</v>
      </c>
      <c r="N241" s="235" t="s">
        <v>40</v>
      </c>
      <c r="O241" s="90"/>
      <c r="P241" s="236">
        <f>O241*H241</f>
        <v>0</v>
      </c>
      <c r="Q241" s="236">
        <v>0</v>
      </c>
      <c r="R241" s="236">
        <f>Q241*H241</f>
        <v>0</v>
      </c>
      <c r="S241" s="236">
        <v>0.019460000000000002</v>
      </c>
      <c r="T241" s="237">
        <f>S241*H241</f>
        <v>0.11676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38" t="s">
        <v>235</v>
      </c>
      <c r="AT241" s="238" t="s">
        <v>147</v>
      </c>
      <c r="AU241" s="238" t="s">
        <v>82</v>
      </c>
      <c r="AY241" s="16" t="s">
        <v>144</v>
      </c>
      <c r="BE241" s="239">
        <f>IF(N241="základní",J241,0)</f>
        <v>0</v>
      </c>
      <c r="BF241" s="239">
        <f>IF(N241="snížená",J241,0)</f>
        <v>0</v>
      </c>
      <c r="BG241" s="239">
        <f>IF(N241="zákl. přenesená",J241,0)</f>
        <v>0</v>
      </c>
      <c r="BH241" s="239">
        <f>IF(N241="sníž. přenesená",J241,0)</f>
        <v>0</v>
      </c>
      <c r="BI241" s="239">
        <f>IF(N241="nulová",J241,0)</f>
        <v>0</v>
      </c>
      <c r="BJ241" s="16" t="s">
        <v>80</v>
      </c>
      <c r="BK241" s="239">
        <f>ROUND(I241*H241,2)</f>
        <v>0</v>
      </c>
      <c r="BL241" s="16" t="s">
        <v>235</v>
      </c>
      <c r="BM241" s="238" t="s">
        <v>347</v>
      </c>
    </row>
    <row r="242" s="2" customFormat="1" ht="24.15" customHeight="1">
      <c r="A242" s="37"/>
      <c r="B242" s="38"/>
      <c r="C242" s="226" t="s">
        <v>348</v>
      </c>
      <c r="D242" s="226" t="s">
        <v>147</v>
      </c>
      <c r="E242" s="227" t="s">
        <v>349</v>
      </c>
      <c r="F242" s="228" t="s">
        <v>350</v>
      </c>
      <c r="G242" s="229" t="s">
        <v>336</v>
      </c>
      <c r="H242" s="230">
        <v>10</v>
      </c>
      <c r="I242" s="231"/>
      <c r="J242" s="232">
        <f>ROUND(I242*H242,2)</f>
        <v>0</v>
      </c>
      <c r="K242" s="233"/>
      <c r="L242" s="43"/>
      <c r="M242" s="234" t="s">
        <v>1</v>
      </c>
      <c r="N242" s="235" t="s">
        <v>40</v>
      </c>
      <c r="O242" s="90"/>
      <c r="P242" s="236">
        <f>O242*H242</f>
        <v>0</v>
      </c>
      <c r="Q242" s="236">
        <v>0.016469999999999999</v>
      </c>
      <c r="R242" s="236">
        <f>Q242*H242</f>
        <v>0.16469999999999999</v>
      </c>
      <c r="S242" s="236">
        <v>0</v>
      </c>
      <c r="T242" s="23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8" t="s">
        <v>235</v>
      </c>
      <c r="AT242" s="238" t="s">
        <v>147</v>
      </c>
      <c r="AU242" s="238" t="s">
        <v>82</v>
      </c>
      <c r="AY242" s="16" t="s">
        <v>144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6" t="s">
        <v>80</v>
      </c>
      <c r="BK242" s="239">
        <f>ROUND(I242*H242,2)</f>
        <v>0</v>
      </c>
      <c r="BL242" s="16" t="s">
        <v>235</v>
      </c>
      <c r="BM242" s="238" t="s">
        <v>351</v>
      </c>
    </row>
    <row r="243" s="2" customFormat="1" ht="24.15" customHeight="1">
      <c r="A243" s="37"/>
      <c r="B243" s="38"/>
      <c r="C243" s="226" t="s">
        <v>352</v>
      </c>
      <c r="D243" s="226" t="s">
        <v>147</v>
      </c>
      <c r="E243" s="227" t="s">
        <v>353</v>
      </c>
      <c r="F243" s="228" t="s">
        <v>354</v>
      </c>
      <c r="G243" s="229" t="s">
        <v>336</v>
      </c>
      <c r="H243" s="230">
        <v>2</v>
      </c>
      <c r="I243" s="231"/>
      <c r="J243" s="232">
        <f>ROUND(I243*H243,2)</f>
        <v>0</v>
      </c>
      <c r="K243" s="233"/>
      <c r="L243" s="43"/>
      <c r="M243" s="234" t="s">
        <v>1</v>
      </c>
      <c r="N243" s="235" t="s">
        <v>40</v>
      </c>
      <c r="O243" s="90"/>
      <c r="P243" s="236">
        <f>O243*H243</f>
        <v>0</v>
      </c>
      <c r="Q243" s="236">
        <v>0.01396</v>
      </c>
      <c r="R243" s="236">
        <f>Q243*H243</f>
        <v>0.02792</v>
      </c>
      <c r="S243" s="236">
        <v>0</v>
      </c>
      <c r="T243" s="23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8" t="s">
        <v>235</v>
      </c>
      <c r="AT243" s="238" t="s">
        <v>147</v>
      </c>
      <c r="AU243" s="238" t="s">
        <v>82</v>
      </c>
      <c r="AY243" s="16" t="s">
        <v>144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6" t="s">
        <v>80</v>
      </c>
      <c r="BK243" s="239">
        <f>ROUND(I243*H243,2)</f>
        <v>0</v>
      </c>
      <c r="BL243" s="16" t="s">
        <v>235</v>
      </c>
      <c r="BM243" s="238" t="s">
        <v>355</v>
      </c>
    </row>
    <row r="244" s="2" customFormat="1" ht="24.15" customHeight="1">
      <c r="A244" s="37"/>
      <c r="B244" s="38"/>
      <c r="C244" s="226" t="s">
        <v>356</v>
      </c>
      <c r="D244" s="226" t="s">
        <v>147</v>
      </c>
      <c r="E244" s="227" t="s">
        <v>357</v>
      </c>
      <c r="F244" s="228" t="s">
        <v>358</v>
      </c>
      <c r="G244" s="229" t="s">
        <v>359</v>
      </c>
      <c r="H244" s="230">
        <v>2</v>
      </c>
      <c r="I244" s="231"/>
      <c r="J244" s="232">
        <f>ROUND(I244*H244,2)</f>
        <v>0</v>
      </c>
      <c r="K244" s="233"/>
      <c r="L244" s="43"/>
      <c r="M244" s="234" t="s">
        <v>1</v>
      </c>
      <c r="N244" s="235" t="s">
        <v>40</v>
      </c>
      <c r="O244" s="90"/>
      <c r="P244" s="236">
        <f>O244*H244</f>
        <v>0</v>
      </c>
      <c r="Q244" s="236">
        <v>0</v>
      </c>
      <c r="R244" s="236">
        <f>Q244*H244</f>
        <v>0</v>
      </c>
      <c r="S244" s="236">
        <v>0.155</v>
      </c>
      <c r="T244" s="237">
        <f>S244*H244</f>
        <v>0.31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8" t="s">
        <v>235</v>
      </c>
      <c r="AT244" s="238" t="s">
        <v>147</v>
      </c>
      <c r="AU244" s="238" t="s">
        <v>82</v>
      </c>
      <c r="AY244" s="16" t="s">
        <v>144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6" t="s">
        <v>80</v>
      </c>
      <c r="BK244" s="239">
        <f>ROUND(I244*H244,2)</f>
        <v>0</v>
      </c>
      <c r="BL244" s="16" t="s">
        <v>235</v>
      </c>
      <c r="BM244" s="238" t="s">
        <v>360</v>
      </c>
    </row>
    <row r="245" s="2" customFormat="1" ht="24.15" customHeight="1">
      <c r="A245" s="37"/>
      <c r="B245" s="38"/>
      <c r="C245" s="226" t="s">
        <v>361</v>
      </c>
      <c r="D245" s="226" t="s">
        <v>147</v>
      </c>
      <c r="E245" s="227" t="s">
        <v>362</v>
      </c>
      <c r="F245" s="228" t="s">
        <v>363</v>
      </c>
      <c r="G245" s="229" t="s">
        <v>336</v>
      </c>
      <c r="H245" s="230">
        <v>6</v>
      </c>
      <c r="I245" s="231"/>
      <c r="J245" s="232">
        <f>ROUND(I245*H245,2)</f>
        <v>0</v>
      </c>
      <c r="K245" s="233"/>
      <c r="L245" s="43"/>
      <c r="M245" s="234" t="s">
        <v>1</v>
      </c>
      <c r="N245" s="235" t="s">
        <v>40</v>
      </c>
      <c r="O245" s="90"/>
      <c r="P245" s="236">
        <f>O245*H245</f>
        <v>0</v>
      </c>
      <c r="Q245" s="236">
        <v>0.030339999999999999</v>
      </c>
      <c r="R245" s="236">
        <f>Q245*H245</f>
        <v>0.18203999999999998</v>
      </c>
      <c r="S245" s="236">
        <v>0</v>
      </c>
      <c r="T245" s="23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8" t="s">
        <v>235</v>
      </c>
      <c r="AT245" s="238" t="s">
        <v>147</v>
      </c>
      <c r="AU245" s="238" t="s">
        <v>82</v>
      </c>
      <c r="AY245" s="16" t="s">
        <v>144</v>
      </c>
      <c r="BE245" s="239">
        <f>IF(N245="základní",J245,0)</f>
        <v>0</v>
      </c>
      <c r="BF245" s="239">
        <f>IF(N245="snížená",J245,0)</f>
        <v>0</v>
      </c>
      <c r="BG245" s="239">
        <f>IF(N245="zákl. přenesená",J245,0)</f>
        <v>0</v>
      </c>
      <c r="BH245" s="239">
        <f>IF(N245="sníž. přenesená",J245,0)</f>
        <v>0</v>
      </c>
      <c r="BI245" s="239">
        <f>IF(N245="nulová",J245,0)</f>
        <v>0</v>
      </c>
      <c r="BJ245" s="16" t="s">
        <v>80</v>
      </c>
      <c r="BK245" s="239">
        <f>ROUND(I245*H245,2)</f>
        <v>0</v>
      </c>
      <c r="BL245" s="16" t="s">
        <v>235</v>
      </c>
      <c r="BM245" s="238" t="s">
        <v>364</v>
      </c>
    </row>
    <row r="246" s="2" customFormat="1" ht="24.15" customHeight="1">
      <c r="A246" s="37"/>
      <c r="B246" s="38"/>
      <c r="C246" s="226" t="s">
        <v>365</v>
      </c>
      <c r="D246" s="226" t="s">
        <v>147</v>
      </c>
      <c r="E246" s="227" t="s">
        <v>366</v>
      </c>
      <c r="F246" s="228" t="s">
        <v>367</v>
      </c>
      <c r="G246" s="229" t="s">
        <v>150</v>
      </c>
      <c r="H246" s="230">
        <v>0.11700000000000001</v>
      </c>
      <c r="I246" s="231"/>
      <c r="J246" s="232">
        <f>ROUND(I246*H246,2)</f>
        <v>0</v>
      </c>
      <c r="K246" s="233"/>
      <c r="L246" s="43"/>
      <c r="M246" s="234" t="s">
        <v>1</v>
      </c>
      <c r="N246" s="235" t="s">
        <v>40</v>
      </c>
      <c r="O246" s="90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8" t="s">
        <v>235</v>
      </c>
      <c r="AT246" s="238" t="s">
        <v>147</v>
      </c>
      <c r="AU246" s="238" t="s">
        <v>82</v>
      </c>
      <c r="AY246" s="16" t="s">
        <v>144</v>
      </c>
      <c r="BE246" s="239">
        <f>IF(N246="základní",J246,0)</f>
        <v>0</v>
      </c>
      <c r="BF246" s="239">
        <f>IF(N246="snížená",J246,0)</f>
        <v>0</v>
      </c>
      <c r="BG246" s="239">
        <f>IF(N246="zákl. přenesená",J246,0)</f>
        <v>0</v>
      </c>
      <c r="BH246" s="239">
        <f>IF(N246="sníž. přenesená",J246,0)</f>
        <v>0</v>
      </c>
      <c r="BI246" s="239">
        <f>IF(N246="nulová",J246,0)</f>
        <v>0</v>
      </c>
      <c r="BJ246" s="16" t="s">
        <v>80</v>
      </c>
      <c r="BK246" s="239">
        <f>ROUND(I246*H246,2)</f>
        <v>0</v>
      </c>
      <c r="BL246" s="16" t="s">
        <v>235</v>
      </c>
      <c r="BM246" s="238" t="s">
        <v>368</v>
      </c>
    </row>
    <row r="247" s="2" customFormat="1" ht="24.15" customHeight="1">
      <c r="A247" s="37"/>
      <c r="B247" s="38"/>
      <c r="C247" s="226" t="s">
        <v>369</v>
      </c>
      <c r="D247" s="226" t="s">
        <v>147</v>
      </c>
      <c r="E247" s="227" t="s">
        <v>370</v>
      </c>
      <c r="F247" s="228" t="s">
        <v>371</v>
      </c>
      <c r="G247" s="229" t="s">
        <v>336</v>
      </c>
      <c r="H247" s="230">
        <v>24</v>
      </c>
      <c r="I247" s="231"/>
      <c r="J247" s="232">
        <f>ROUND(I247*H247,2)</f>
        <v>0</v>
      </c>
      <c r="K247" s="233"/>
      <c r="L247" s="43"/>
      <c r="M247" s="234" t="s">
        <v>1</v>
      </c>
      <c r="N247" s="235" t="s">
        <v>40</v>
      </c>
      <c r="O247" s="90"/>
      <c r="P247" s="236">
        <f>O247*H247</f>
        <v>0</v>
      </c>
      <c r="Q247" s="236">
        <v>0.00024000000000000001</v>
      </c>
      <c r="R247" s="236">
        <f>Q247*H247</f>
        <v>0.0057600000000000004</v>
      </c>
      <c r="S247" s="236">
        <v>0</v>
      </c>
      <c r="T247" s="23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8" t="s">
        <v>235</v>
      </c>
      <c r="AT247" s="238" t="s">
        <v>147</v>
      </c>
      <c r="AU247" s="238" t="s">
        <v>82</v>
      </c>
      <c r="AY247" s="16" t="s">
        <v>144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6" t="s">
        <v>80</v>
      </c>
      <c r="BK247" s="239">
        <f>ROUND(I247*H247,2)</f>
        <v>0</v>
      </c>
      <c r="BL247" s="16" t="s">
        <v>235</v>
      </c>
      <c r="BM247" s="238" t="s">
        <v>372</v>
      </c>
    </row>
    <row r="248" s="13" customFormat="1">
      <c r="A248" s="13"/>
      <c r="B248" s="244"/>
      <c r="C248" s="245"/>
      <c r="D248" s="240" t="s">
        <v>155</v>
      </c>
      <c r="E248" s="246" t="s">
        <v>1</v>
      </c>
      <c r="F248" s="247" t="s">
        <v>373</v>
      </c>
      <c r="G248" s="245"/>
      <c r="H248" s="248">
        <v>24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4" t="s">
        <v>155</v>
      </c>
      <c r="AU248" s="254" t="s">
        <v>82</v>
      </c>
      <c r="AV248" s="13" t="s">
        <v>82</v>
      </c>
      <c r="AW248" s="13" t="s">
        <v>32</v>
      </c>
      <c r="AX248" s="13" t="s">
        <v>80</v>
      </c>
      <c r="AY248" s="254" t="s">
        <v>144</v>
      </c>
    </row>
    <row r="249" s="2" customFormat="1" ht="14.4" customHeight="1">
      <c r="A249" s="37"/>
      <c r="B249" s="38"/>
      <c r="C249" s="226" t="s">
        <v>374</v>
      </c>
      <c r="D249" s="226" t="s">
        <v>147</v>
      </c>
      <c r="E249" s="227" t="s">
        <v>375</v>
      </c>
      <c r="F249" s="228" t="s">
        <v>376</v>
      </c>
      <c r="G249" s="229" t="s">
        <v>336</v>
      </c>
      <c r="H249" s="230">
        <v>6</v>
      </c>
      <c r="I249" s="231"/>
      <c r="J249" s="232">
        <f>ROUND(I249*H249,2)</f>
        <v>0</v>
      </c>
      <c r="K249" s="233"/>
      <c r="L249" s="43"/>
      <c r="M249" s="234" t="s">
        <v>1</v>
      </c>
      <c r="N249" s="235" t="s">
        <v>40</v>
      </c>
      <c r="O249" s="90"/>
      <c r="P249" s="236">
        <f>O249*H249</f>
        <v>0</v>
      </c>
      <c r="Q249" s="236">
        <v>0</v>
      </c>
      <c r="R249" s="236">
        <f>Q249*H249</f>
        <v>0</v>
      </c>
      <c r="S249" s="236">
        <v>0.00085999999999999998</v>
      </c>
      <c r="T249" s="237">
        <f>S249*H249</f>
        <v>0.0051599999999999997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8" t="s">
        <v>235</v>
      </c>
      <c r="AT249" s="238" t="s">
        <v>147</v>
      </c>
      <c r="AU249" s="238" t="s">
        <v>82</v>
      </c>
      <c r="AY249" s="16" t="s">
        <v>144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6" t="s">
        <v>80</v>
      </c>
      <c r="BK249" s="239">
        <f>ROUND(I249*H249,2)</f>
        <v>0</v>
      </c>
      <c r="BL249" s="16" t="s">
        <v>235</v>
      </c>
      <c r="BM249" s="238" t="s">
        <v>377</v>
      </c>
    </row>
    <row r="250" s="2" customFormat="1" ht="14.4" customHeight="1">
      <c r="A250" s="37"/>
      <c r="B250" s="38"/>
      <c r="C250" s="226" t="s">
        <v>378</v>
      </c>
      <c r="D250" s="226" t="s">
        <v>147</v>
      </c>
      <c r="E250" s="227" t="s">
        <v>379</v>
      </c>
      <c r="F250" s="228" t="s">
        <v>380</v>
      </c>
      <c r="G250" s="229" t="s">
        <v>336</v>
      </c>
      <c r="H250" s="230">
        <v>12</v>
      </c>
      <c r="I250" s="231"/>
      <c r="J250" s="232">
        <f>ROUND(I250*H250,2)</f>
        <v>0</v>
      </c>
      <c r="K250" s="233"/>
      <c r="L250" s="43"/>
      <c r="M250" s="234" t="s">
        <v>1</v>
      </c>
      <c r="N250" s="235" t="s">
        <v>40</v>
      </c>
      <c r="O250" s="90"/>
      <c r="P250" s="236">
        <f>O250*H250</f>
        <v>0</v>
      </c>
      <c r="Q250" s="236">
        <v>0.0018</v>
      </c>
      <c r="R250" s="236">
        <f>Q250*H250</f>
        <v>0.021600000000000001</v>
      </c>
      <c r="S250" s="236">
        <v>0</v>
      </c>
      <c r="T250" s="23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8" t="s">
        <v>235</v>
      </c>
      <c r="AT250" s="238" t="s">
        <v>147</v>
      </c>
      <c r="AU250" s="238" t="s">
        <v>82</v>
      </c>
      <c r="AY250" s="16" t="s">
        <v>144</v>
      </c>
      <c r="BE250" s="239">
        <f>IF(N250="základní",J250,0)</f>
        <v>0</v>
      </c>
      <c r="BF250" s="239">
        <f>IF(N250="snížená",J250,0)</f>
        <v>0</v>
      </c>
      <c r="BG250" s="239">
        <f>IF(N250="zákl. přenesená",J250,0)</f>
        <v>0</v>
      </c>
      <c r="BH250" s="239">
        <f>IF(N250="sníž. přenesená",J250,0)</f>
        <v>0</v>
      </c>
      <c r="BI250" s="239">
        <f>IF(N250="nulová",J250,0)</f>
        <v>0</v>
      </c>
      <c r="BJ250" s="16" t="s">
        <v>80</v>
      </c>
      <c r="BK250" s="239">
        <f>ROUND(I250*H250,2)</f>
        <v>0</v>
      </c>
      <c r="BL250" s="16" t="s">
        <v>235</v>
      </c>
      <c r="BM250" s="238" t="s">
        <v>381</v>
      </c>
    </row>
    <row r="251" s="2" customFormat="1" ht="14.4" customHeight="1">
      <c r="A251" s="37"/>
      <c r="B251" s="38"/>
      <c r="C251" s="226" t="s">
        <v>382</v>
      </c>
      <c r="D251" s="226" t="s">
        <v>147</v>
      </c>
      <c r="E251" s="227" t="s">
        <v>383</v>
      </c>
      <c r="F251" s="228" t="s">
        <v>384</v>
      </c>
      <c r="G251" s="229" t="s">
        <v>200</v>
      </c>
      <c r="H251" s="230">
        <v>6</v>
      </c>
      <c r="I251" s="231"/>
      <c r="J251" s="232">
        <f>ROUND(I251*H251,2)</f>
        <v>0</v>
      </c>
      <c r="K251" s="233"/>
      <c r="L251" s="43"/>
      <c r="M251" s="234" t="s">
        <v>1</v>
      </c>
      <c r="N251" s="235" t="s">
        <v>40</v>
      </c>
      <c r="O251" s="90"/>
      <c r="P251" s="236">
        <f>O251*H251</f>
        <v>0</v>
      </c>
      <c r="Q251" s="236">
        <v>0</v>
      </c>
      <c r="R251" s="236">
        <f>Q251*H251</f>
        <v>0</v>
      </c>
      <c r="S251" s="236">
        <v>0.00084999999999999995</v>
      </c>
      <c r="T251" s="237">
        <f>S251*H251</f>
        <v>0.0050999999999999995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8" t="s">
        <v>235</v>
      </c>
      <c r="AT251" s="238" t="s">
        <v>147</v>
      </c>
      <c r="AU251" s="238" t="s">
        <v>82</v>
      </c>
      <c r="AY251" s="16" t="s">
        <v>144</v>
      </c>
      <c r="BE251" s="239">
        <f>IF(N251="základní",J251,0)</f>
        <v>0</v>
      </c>
      <c r="BF251" s="239">
        <f>IF(N251="snížená",J251,0)</f>
        <v>0</v>
      </c>
      <c r="BG251" s="239">
        <f>IF(N251="zákl. přenesená",J251,0)</f>
        <v>0</v>
      </c>
      <c r="BH251" s="239">
        <f>IF(N251="sníž. přenesená",J251,0)</f>
        <v>0</v>
      </c>
      <c r="BI251" s="239">
        <f>IF(N251="nulová",J251,0)</f>
        <v>0</v>
      </c>
      <c r="BJ251" s="16" t="s">
        <v>80</v>
      </c>
      <c r="BK251" s="239">
        <f>ROUND(I251*H251,2)</f>
        <v>0</v>
      </c>
      <c r="BL251" s="16" t="s">
        <v>235</v>
      </c>
      <c r="BM251" s="238" t="s">
        <v>385</v>
      </c>
    </row>
    <row r="252" s="2" customFormat="1" ht="14.4" customHeight="1">
      <c r="A252" s="37"/>
      <c r="B252" s="38"/>
      <c r="C252" s="226" t="s">
        <v>386</v>
      </c>
      <c r="D252" s="226" t="s">
        <v>147</v>
      </c>
      <c r="E252" s="227" t="s">
        <v>387</v>
      </c>
      <c r="F252" s="228" t="s">
        <v>388</v>
      </c>
      <c r="G252" s="229" t="s">
        <v>200</v>
      </c>
      <c r="H252" s="230">
        <v>12</v>
      </c>
      <c r="I252" s="231"/>
      <c r="J252" s="232">
        <f>ROUND(I252*H252,2)</f>
        <v>0</v>
      </c>
      <c r="K252" s="233"/>
      <c r="L252" s="43"/>
      <c r="M252" s="234" t="s">
        <v>1</v>
      </c>
      <c r="N252" s="235" t="s">
        <v>40</v>
      </c>
      <c r="O252" s="90"/>
      <c r="P252" s="236">
        <f>O252*H252</f>
        <v>0</v>
      </c>
      <c r="Q252" s="236">
        <v>0.00023000000000000001</v>
      </c>
      <c r="R252" s="236">
        <f>Q252*H252</f>
        <v>0.0027600000000000003</v>
      </c>
      <c r="S252" s="236">
        <v>0</v>
      </c>
      <c r="T252" s="23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8" t="s">
        <v>235</v>
      </c>
      <c r="AT252" s="238" t="s">
        <v>147</v>
      </c>
      <c r="AU252" s="238" t="s">
        <v>82</v>
      </c>
      <c r="AY252" s="16" t="s">
        <v>144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6" t="s">
        <v>80</v>
      </c>
      <c r="BK252" s="239">
        <f>ROUND(I252*H252,2)</f>
        <v>0</v>
      </c>
      <c r="BL252" s="16" t="s">
        <v>235</v>
      </c>
      <c r="BM252" s="238" t="s">
        <v>389</v>
      </c>
    </row>
    <row r="253" s="2" customFormat="1" ht="14.4" customHeight="1">
      <c r="A253" s="37"/>
      <c r="B253" s="38"/>
      <c r="C253" s="226" t="s">
        <v>390</v>
      </c>
      <c r="D253" s="226" t="s">
        <v>147</v>
      </c>
      <c r="E253" s="227" t="s">
        <v>391</v>
      </c>
      <c r="F253" s="228" t="s">
        <v>392</v>
      </c>
      <c r="G253" s="229" t="s">
        <v>200</v>
      </c>
      <c r="H253" s="230">
        <v>3</v>
      </c>
      <c r="I253" s="231"/>
      <c r="J253" s="232">
        <f>ROUND(I253*H253,2)</f>
        <v>0</v>
      </c>
      <c r="K253" s="233"/>
      <c r="L253" s="43"/>
      <c r="M253" s="234" t="s">
        <v>1</v>
      </c>
      <c r="N253" s="235" t="s">
        <v>40</v>
      </c>
      <c r="O253" s="90"/>
      <c r="P253" s="236">
        <f>O253*H253</f>
        <v>0</v>
      </c>
      <c r="Q253" s="236">
        <v>0.00031</v>
      </c>
      <c r="R253" s="236">
        <f>Q253*H253</f>
        <v>0.00093000000000000005</v>
      </c>
      <c r="S253" s="236">
        <v>0</v>
      </c>
      <c r="T253" s="237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8" t="s">
        <v>235</v>
      </c>
      <c r="AT253" s="238" t="s">
        <v>147</v>
      </c>
      <c r="AU253" s="238" t="s">
        <v>82</v>
      </c>
      <c r="AY253" s="16" t="s">
        <v>144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6" t="s">
        <v>80</v>
      </c>
      <c r="BK253" s="239">
        <f>ROUND(I253*H253,2)</f>
        <v>0</v>
      </c>
      <c r="BL253" s="16" t="s">
        <v>235</v>
      </c>
      <c r="BM253" s="238" t="s">
        <v>393</v>
      </c>
    </row>
    <row r="254" s="2" customFormat="1" ht="24.15" customHeight="1">
      <c r="A254" s="37"/>
      <c r="B254" s="38"/>
      <c r="C254" s="226" t="s">
        <v>394</v>
      </c>
      <c r="D254" s="226" t="s">
        <v>147</v>
      </c>
      <c r="E254" s="227" t="s">
        <v>395</v>
      </c>
      <c r="F254" s="228" t="s">
        <v>396</v>
      </c>
      <c r="G254" s="229" t="s">
        <v>336</v>
      </c>
      <c r="H254" s="230">
        <v>1</v>
      </c>
      <c r="I254" s="231"/>
      <c r="J254" s="232">
        <f>ROUND(I254*H254,2)</f>
        <v>0</v>
      </c>
      <c r="K254" s="233"/>
      <c r="L254" s="43"/>
      <c r="M254" s="234" t="s">
        <v>1</v>
      </c>
      <c r="N254" s="235" t="s">
        <v>40</v>
      </c>
      <c r="O254" s="90"/>
      <c r="P254" s="236">
        <f>O254*H254</f>
        <v>0</v>
      </c>
      <c r="Q254" s="236">
        <v>0.00031</v>
      </c>
      <c r="R254" s="236">
        <f>Q254*H254</f>
        <v>0.00031</v>
      </c>
      <c r="S254" s="236">
        <v>0</v>
      </c>
      <c r="T254" s="23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8" t="s">
        <v>235</v>
      </c>
      <c r="AT254" s="238" t="s">
        <v>147</v>
      </c>
      <c r="AU254" s="238" t="s">
        <v>82</v>
      </c>
      <c r="AY254" s="16" t="s">
        <v>144</v>
      </c>
      <c r="BE254" s="239">
        <f>IF(N254="základní",J254,0)</f>
        <v>0</v>
      </c>
      <c r="BF254" s="239">
        <f>IF(N254="snížená",J254,0)</f>
        <v>0</v>
      </c>
      <c r="BG254" s="239">
        <f>IF(N254="zákl. přenesená",J254,0)</f>
        <v>0</v>
      </c>
      <c r="BH254" s="239">
        <f>IF(N254="sníž. přenesená",J254,0)</f>
        <v>0</v>
      </c>
      <c r="BI254" s="239">
        <f>IF(N254="nulová",J254,0)</f>
        <v>0</v>
      </c>
      <c r="BJ254" s="16" t="s">
        <v>80</v>
      </c>
      <c r="BK254" s="239">
        <f>ROUND(I254*H254,2)</f>
        <v>0</v>
      </c>
      <c r="BL254" s="16" t="s">
        <v>235</v>
      </c>
      <c r="BM254" s="238" t="s">
        <v>397</v>
      </c>
    </row>
    <row r="255" s="2" customFormat="1" ht="24.15" customHeight="1">
      <c r="A255" s="37"/>
      <c r="B255" s="38"/>
      <c r="C255" s="226" t="s">
        <v>398</v>
      </c>
      <c r="D255" s="226" t="s">
        <v>147</v>
      </c>
      <c r="E255" s="227" t="s">
        <v>399</v>
      </c>
      <c r="F255" s="228" t="s">
        <v>400</v>
      </c>
      <c r="G255" s="229" t="s">
        <v>150</v>
      </c>
      <c r="H255" s="230">
        <v>0.40600000000000003</v>
      </c>
      <c r="I255" s="231"/>
      <c r="J255" s="232">
        <f>ROUND(I255*H255,2)</f>
        <v>0</v>
      </c>
      <c r="K255" s="233"/>
      <c r="L255" s="43"/>
      <c r="M255" s="234" t="s">
        <v>1</v>
      </c>
      <c r="N255" s="235" t="s">
        <v>40</v>
      </c>
      <c r="O255" s="90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8" t="s">
        <v>235</v>
      </c>
      <c r="AT255" s="238" t="s">
        <v>147</v>
      </c>
      <c r="AU255" s="238" t="s">
        <v>82</v>
      </c>
      <c r="AY255" s="16" t="s">
        <v>144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6" t="s">
        <v>80</v>
      </c>
      <c r="BK255" s="239">
        <f>ROUND(I255*H255,2)</f>
        <v>0</v>
      </c>
      <c r="BL255" s="16" t="s">
        <v>235</v>
      </c>
      <c r="BM255" s="238" t="s">
        <v>401</v>
      </c>
    </row>
    <row r="256" s="12" customFormat="1" ht="22.8" customHeight="1">
      <c r="A256" s="12"/>
      <c r="B256" s="210"/>
      <c r="C256" s="211"/>
      <c r="D256" s="212" t="s">
        <v>74</v>
      </c>
      <c r="E256" s="224" t="s">
        <v>402</v>
      </c>
      <c r="F256" s="224" t="s">
        <v>403</v>
      </c>
      <c r="G256" s="211"/>
      <c r="H256" s="211"/>
      <c r="I256" s="214"/>
      <c r="J256" s="225">
        <f>BK256</f>
        <v>0</v>
      </c>
      <c r="K256" s="211"/>
      <c r="L256" s="216"/>
      <c r="M256" s="217"/>
      <c r="N256" s="218"/>
      <c r="O256" s="218"/>
      <c r="P256" s="219">
        <f>SUM(P257:P259)</f>
        <v>0</v>
      </c>
      <c r="Q256" s="218"/>
      <c r="R256" s="219">
        <f>SUM(R257:R259)</f>
        <v>0.027491100000000001</v>
      </c>
      <c r="S256" s="218"/>
      <c r="T256" s="220">
        <f>SUM(T257:T259)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1" t="s">
        <v>82</v>
      </c>
      <c r="AT256" s="222" t="s">
        <v>74</v>
      </c>
      <c r="AU256" s="222" t="s">
        <v>80</v>
      </c>
      <c r="AY256" s="221" t="s">
        <v>144</v>
      </c>
      <c r="BK256" s="223">
        <f>SUM(BK257:BK259)</f>
        <v>0</v>
      </c>
    </row>
    <row r="257" s="2" customFormat="1" ht="24.15" customHeight="1">
      <c r="A257" s="37"/>
      <c r="B257" s="38"/>
      <c r="C257" s="226" t="s">
        <v>404</v>
      </c>
      <c r="D257" s="226" t="s">
        <v>147</v>
      </c>
      <c r="E257" s="227" t="s">
        <v>405</v>
      </c>
      <c r="F257" s="228" t="s">
        <v>406</v>
      </c>
      <c r="G257" s="229" t="s">
        <v>260</v>
      </c>
      <c r="H257" s="230">
        <v>39.273000000000003</v>
      </c>
      <c r="I257" s="231"/>
      <c r="J257" s="232">
        <f>ROUND(I257*H257,2)</f>
        <v>0</v>
      </c>
      <c r="K257" s="233"/>
      <c r="L257" s="43"/>
      <c r="M257" s="234" t="s">
        <v>1</v>
      </c>
      <c r="N257" s="235" t="s">
        <v>40</v>
      </c>
      <c r="O257" s="90"/>
      <c r="P257" s="236">
        <f>O257*H257</f>
        <v>0</v>
      </c>
      <c r="Q257" s="236">
        <v>0.00069999999999999999</v>
      </c>
      <c r="R257" s="236">
        <f>Q257*H257</f>
        <v>0.027491100000000001</v>
      </c>
      <c r="S257" s="236">
        <v>0</v>
      </c>
      <c r="T257" s="23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8" t="s">
        <v>235</v>
      </c>
      <c r="AT257" s="238" t="s">
        <v>147</v>
      </c>
      <c r="AU257" s="238" t="s">
        <v>82</v>
      </c>
      <c r="AY257" s="16" t="s">
        <v>144</v>
      </c>
      <c r="BE257" s="239">
        <f>IF(N257="základní",J257,0)</f>
        <v>0</v>
      </c>
      <c r="BF257" s="239">
        <f>IF(N257="snížená",J257,0)</f>
        <v>0</v>
      </c>
      <c r="BG257" s="239">
        <f>IF(N257="zákl. přenesená",J257,0)</f>
        <v>0</v>
      </c>
      <c r="BH257" s="239">
        <f>IF(N257="sníž. přenesená",J257,0)</f>
        <v>0</v>
      </c>
      <c r="BI257" s="239">
        <f>IF(N257="nulová",J257,0)</f>
        <v>0</v>
      </c>
      <c r="BJ257" s="16" t="s">
        <v>80</v>
      </c>
      <c r="BK257" s="239">
        <f>ROUND(I257*H257,2)</f>
        <v>0</v>
      </c>
      <c r="BL257" s="16" t="s">
        <v>235</v>
      </c>
      <c r="BM257" s="238" t="s">
        <v>407</v>
      </c>
    </row>
    <row r="258" s="13" customFormat="1">
      <c r="A258" s="13"/>
      <c r="B258" s="244"/>
      <c r="C258" s="245"/>
      <c r="D258" s="240" t="s">
        <v>155</v>
      </c>
      <c r="E258" s="246" t="s">
        <v>1</v>
      </c>
      <c r="F258" s="247" t="s">
        <v>408</v>
      </c>
      <c r="G258" s="245"/>
      <c r="H258" s="248">
        <v>39.273000000000003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4" t="s">
        <v>155</v>
      </c>
      <c r="AU258" s="254" t="s">
        <v>82</v>
      </c>
      <c r="AV258" s="13" t="s">
        <v>82</v>
      </c>
      <c r="AW258" s="13" t="s">
        <v>32</v>
      </c>
      <c r="AX258" s="13" t="s">
        <v>80</v>
      </c>
      <c r="AY258" s="254" t="s">
        <v>144</v>
      </c>
    </row>
    <row r="259" s="2" customFormat="1" ht="24.15" customHeight="1">
      <c r="A259" s="37"/>
      <c r="B259" s="38"/>
      <c r="C259" s="226" t="s">
        <v>409</v>
      </c>
      <c r="D259" s="226" t="s">
        <v>147</v>
      </c>
      <c r="E259" s="227" t="s">
        <v>410</v>
      </c>
      <c r="F259" s="228" t="s">
        <v>411</v>
      </c>
      <c r="G259" s="229" t="s">
        <v>150</v>
      </c>
      <c r="H259" s="230">
        <v>0.027</v>
      </c>
      <c r="I259" s="231"/>
      <c r="J259" s="232">
        <f>ROUND(I259*H259,2)</f>
        <v>0</v>
      </c>
      <c r="K259" s="233"/>
      <c r="L259" s="43"/>
      <c r="M259" s="234" t="s">
        <v>1</v>
      </c>
      <c r="N259" s="235" t="s">
        <v>40</v>
      </c>
      <c r="O259" s="90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8" t="s">
        <v>235</v>
      </c>
      <c r="AT259" s="238" t="s">
        <v>147</v>
      </c>
      <c r="AU259" s="238" t="s">
        <v>82</v>
      </c>
      <c r="AY259" s="16" t="s">
        <v>144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6" t="s">
        <v>80</v>
      </c>
      <c r="BK259" s="239">
        <f>ROUND(I259*H259,2)</f>
        <v>0</v>
      </c>
      <c r="BL259" s="16" t="s">
        <v>235</v>
      </c>
      <c r="BM259" s="238" t="s">
        <v>412</v>
      </c>
    </row>
    <row r="260" s="12" customFormat="1" ht="22.8" customHeight="1">
      <c r="A260" s="12"/>
      <c r="B260" s="210"/>
      <c r="C260" s="211"/>
      <c r="D260" s="212" t="s">
        <v>74</v>
      </c>
      <c r="E260" s="224" t="s">
        <v>413</v>
      </c>
      <c r="F260" s="224" t="s">
        <v>414</v>
      </c>
      <c r="G260" s="211"/>
      <c r="H260" s="211"/>
      <c r="I260" s="214"/>
      <c r="J260" s="225">
        <f>BK260</f>
        <v>0</v>
      </c>
      <c r="K260" s="211"/>
      <c r="L260" s="216"/>
      <c r="M260" s="217"/>
      <c r="N260" s="218"/>
      <c r="O260" s="218"/>
      <c r="P260" s="219">
        <f>SUM(P261:P264)</f>
        <v>0</v>
      </c>
      <c r="Q260" s="218"/>
      <c r="R260" s="219">
        <f>SUM(R261:R264)</f>
        <v>0.0060599999999999994</v>
      </c>
      <c r="S260" s="218"/>
      <c r="T260" s="220">
        <f>SUM(T261:T264)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21" t="s">
        <v>82</v>
      </c>
      <c r="AT260" s="222" t="s">
        <v>74</v>
      </c>
      <c r="AU260" s="222" t="s">
        <v>80</v>
      </c>
      <c r="AY260" s="221" t="s">
        <v>144</v>
      </c>
      <c r="BK260" s="223">
        <f>SUM(BK261:BK264)</f>
        <v>0</v>
      </c>
    </row>
    <row r="261" s="2" customFormat="1" ht="24.15" customHeight="1">
      <c r="A261" s="37"/>
      <c r="B261" s="38"/>
      <c r="C261" s="226" t="s">
        <v>415</v>
      </c>
      <c r="D261" s="226" t="s">
        <v>147</v>
      </c>
      <c r="E261" s="227" t="s">
        <v>416</v>
      </c>
      <c r="F261" s="228" t="s">
        <v>417</v>
      </c>
      <c r="G261" s="229" t="s">
        <v>200</v>
      </c>
      <c r="H261" s="230">
        <v>4</v>
      </c>
      <c r="I261" s="231"/>
      <c r="J261" s="232">
        <f>ROUND(I261*H261,2)</f>
        <v>0</v>
      </c>
      <c r="K261" s="233"/>
      <c r="L261" s="43"/>
      <c r="M261" s="234" t="s">
        <v>1</v>
      </c>
      <c r="N261" s="235" t="s">
        <v>40</v>
      </c>
      <c r="O261" s="90"/>
      <c r="P261" s="236">
        <f>O261*H261</f>
        <v>0</v>
      </c>
      <c r="Q261" s="236">
        <v>0.00022000000000000001</v>
      </c>
      <c r="R261" s="236">
        <f>Q261*H261</f>
        <v>0.00088000000000000003</v>
      </c>
      <c r="S261" s="236">
        <v>0</v>
      </c>
      <c r="T261" s="23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8" t="s">
        <v>235</v>
      </c>
      <c r="AT261" s="238" t="s">
        <v>147</v>
      </c>
      <c r="AU261" s="238" t="s">
        <v>82</v>
      </c>
      <c r="AY261" s="16" t="s">
        <v>144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6" t="s">
        <v>80</v>
      </c>
      <c r="BK261" s="239">
        <f>ROUND(I261*H261,2)</f>
        <v>0</v>
      </c>
      <c r="BL261" s="16" t="s">
        <v>235</v>
      </c>
      <c r="BM261" s="238" t="s">
        <v>418</v>
      </c>
    </row>
    <row r="262" s="2" customFormat="1" ht="24.15" customHeight="1">
      <c r="A262" s="37"/>
      <c r="B262" s="38"/>
      <c r="C262" s="226" t="s">
        <v>419</v>
      </c>
      <c r="D262" s="226" t="s">
        <v>147</v>
      </c>
      <c r="E262" s="227" t="s">
        <v>420</v>
      </c>
      <c r="F262" s="228" t="s">
        <v>421</v>
      </c>
      <c r="G262" s="229" t="s">
        <v>336</v>
      </c>
      <c r="H262" s="230">
        <v>4</v>
      </c>
      <c r="I262" s="231"/>
      <c r="J262" s="232">
        <f>ROUND(I262*H262,2)</f>
        <v>0</v>
      </c>
      <c r="K262" s="233"/>
      <c r="L262" s="43"/>
      <c r="M262" s="234" t="s">
        <v>1</v>
      </c>
      <c r="N262" s="235" t="s">
        <v>40</v>
      </c>
      <c r="O262" s="90"/>
      <c r="P262" s="236">
        <f>O262*H262</f>
        <v>0</v>
      </c>
      <c r="Q262" s="236">
        <v>0.00027</v>
      </c>
      <c r="R262" s="236">
        <f>Q262*H262</f>
        <v>0.00108</v>
      </c>
      <c r="S262" s="236">
        <v>0</v>
      </c>
      <c r="T262" s="23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8" t="s">
        <v>235</v>
      </c>
      <c r="AT262" s="238" t="s">
        <v>147</v>
      </c>
      <c r="AU262" s="238" t="s">
        <v>82</v>
      </c>
      <c r="AY262" s="16" t="s">
        <v>144</v>
      </c>
      <c r="BE262" s="239">
        <f>IF(N262="základní",J262,0)</f>
        <v>0</v>
      </c>
      <c r="BF262" s="239">
        <f>IF(N262="snížená",J262,0)</f>
        <v>0</v>
      </c>
      <c r="BG262" s="239">
        <f>IF(N262="zákl. přenesená",J262,0)</f>
        <v>0</v>
      </c>
      <c r="BH262" s="239">
        <f>IF(N262="sníž. přenesená",J262,0)</f>
        <v>0</v>
      </c>
      <c r="BI262" s="239">
        <f>IF(N262="nulová",J262,0)</f>
        <v>0</v>
      </c>
      <c r="BJ262" s="16" t="s">
        <v>80</v>
      </c>
      <c r="BK262" s="239">
        <f>ROUND(I262*H262,2)</f>
        <v>0</v>
      </c>
      <c r="BL262" s="16" t="s">
        <v>235</v>
      </c>
      <c r="BM262" s="238" t="s">
        <v>422</v>
      </c>
    </row>
    <row r="263" s="2" customFormat="1" ht="14.4" customHeight="1">
      <c r="A263" s="37"/>
      <c r="B263" s="38"/>
      <c r="C263" s="226" t="s">
        <v>423</v>
      </c>
      <c r="D263" s="226" t="s">
        <v>147</v>
      </c>
      <c r="E263" s="227" t="s">
        <v>424</v>
      </c>
      <c r="F263" s="228" t="s">
        <v>425</v>
      </c>
      <c r="G263" s="229" t="s">
        <v>200</v>
      </c>
      <c r="H263" s="230">
        <v>10</v>
      </c>
      <c r="I263" s="231"/>
      <c r="J263" s="232">
        <f>ROUND(I263*H263,2)</f>
        <v>0</v>
      </c>
      <c r="K263" s="233"/>
      <c r="L263" s="43"/>
      <c r="M263" s="234" t="s">
        <v>1</v>
      </c>
      <c r="N263" s="235" t="s">
        <v>40</v>
      </c>
      <c r="O263" s="90"/>
      <c r="P263" s="236">
        <f>O263*H263</f>
        <v>0</v>
      </c>
      <c r="Q263" s="236">
        <v>0.00040999999999999999</v>
      </c>
      <c r="R263" s="236">
        <f>Q263*H263</f>
        <v>0.0040999999999999995</v>
      </c>
      <c r="S263" s="236">
        <v>0</v>
      </c>
      <c r="T263" s="23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8" t="s">
        <v>235</v>
      </c>
      <c r="AT263" s="238" t="s">
        <v>147</v>
      </c>
      <c r="AU263" s="238" t="s">
        <v>82</v>
      </c>
      <c r="AY263" s="16" t="s">
        <v>144</v>
      </c>
      <c r="BE263" s="239">
        <f>IF(N263="základní",J263,0)</f>
        <v>0</v>
      </c>
      <c r="BF263" s="239">
        <f>IF(N263="snížená",J263,0)</f>
        <v>0</v>
      </c>
      <c r="BG263" s="239">
        <f>IF(N263="zákl. přenesená",J263,0)</f>
        <v>0</v>
      </c>
      <c r="BH263" s="239">
        <f>IF(N263="sníž. přenesená",J263,0)</f>
        <v>0</v>
      </c>
      <c r="BI263" s="239">
        <f>IF(N263="nulová",J263,0)</f>
        <v>0</v>
      </c>
      <c r="BJ263" s="16" t="s">
        <v>80</v>
      </c>
      <c r="BK263" s="239">
        <f>ROUND(I263*H263,2)</f>
        <v>0</v>
      </c>
      <c r="BL263" s="16" t="s">
        <v>235</v>
      </c>
      <c r="BM263" s="238" t="s">
        <v>426</v>
      </c>
    </row>
    <row r="264" s="2" customFormat="1" ht="24.15" customHeight="1">
      <c r="A264" s="37"/>
      <c r="B264" s="38"/>
      <c r="C264" s="226" t="s">
        <v>427</v>
      </c>
      <c r="D264" s="226" t="s">
        <v>147</v>
      </c>
      <c r="E264" s="227" t="s">
        <v>428</v>
      </c>
      <c r="F264" s="228" t="s">
        <v>429</v>
      </c>
      <c r="G264" s="229" t="s">
        <v>150</v>
      </c>
      <c r="H264" s="230">
        <v>0.0060000000000000001</v>
      </c>
      <c r="I264" s="231"/>
      <c r="J264" s="232">
        <f>ROUND(I264*H264,2)</f>
        <v>0</v>
      </c>
      <c r="K264" s="233"/>
      <c r="L264" s="43"/>
      <c r="M264" s="234" t="s">
        <v>1</v>
      </c>
      <c r="N264" s="235" t="s">
        <v>40</v>
      </c>
      <c r="O264" s="90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38" t="s">
        <v>235</v>
      </c>
      <c r="AT264" s="238" t="s">
        <v>147</v>
      </c>
      <c r="AU264" s="238" t="s">
        <v>82</v>
      </c>
      <c r="AY264" s="16" t="s">
        <v>144</v>
      </c>
      <c r="BE264" s="239">
        <f>IF(N264="základní",J264,0)</f>
        <v>0</v>
      </c>
      <c r="BF264" s="239">
        <f>IF(N264="snížená",J264,0)</f>
        <v>0</v>
      </c>
      <c r="BG264" s="239">
        <f>IF(N264="zákl. přenesená",J264,0)</f>
        <v>0</v>
      </c>
      <c r="BH264" s="239">
        <f>IF(N264="sníž. přenesená",J264,0)</f>
        <v>0</v>
      </c>
      <c r="BI264" s="239">
        <f>IF(N264="nulová",J264,0)</f>
        <v>0</v>
      </c>
      <c r="BJ264" s="16" t="s">
        <v>80</v>
      </c>
      <c r="BK264" s="239">
        <f>ROUND(I264*H264,2)</f>
        <v>0</v>
      </c>
      <c r="BL264" s="16" t="s">
        <v>235</v>
      </c>
      <c r="BM264" s="238" t="s">
        <v>430</v>
      </c>
    </row>
    <row r="265" s="12" customFormat="1" ht="22.8" customHeight="1">
      <c r="A265" s="12"/>
      <c r="B265" s="210"/>
      <c r="C265" s="211"/>
      <c r="D265" s="212" t="s">
        <v>74</v>
      </c>
      <c r="E265" s="224" t="s">
        <v>431</v>
      </c>
      <c r="F265" s="224" t="s">
        <v>432</v>
      </c>
      <c r="G265" s="211"/>
      <c r="H265" s="211"/>
      <c r="I265" s="214"/>
      <c r="J265" s="225">
        <f>BK265</f>
        <v>0</v>
      </c>
      <c r="K265" s="211"/>
      <c r="L265" s="216"/>
      <c r="M265" s="217"/>
      <c r="N265" s="218"/>
      <c r="O265" s="218"/>
      <c r="P265" s="219">
        <f>SUM(P266:P268)</f>
        <v>0</v>
      </c>
      <c r="Q265" s="218"/>
      <c r="R265" s="219">
        <f>SUM(R266:R268)</f>
        <v>0.80255999999999994</v>
      </c>
      <c r="S265" s="218"/>
      <c r="T265" s="220">
        <f>SUM(T266:T268)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21" t="s">
        <v>82</v>
      </c>
      <c r="AT265" s="222" t="s">
        <v>74</v>
      </c>
      <c r="AU265" s="222" t="s">
        <v>80</v>
      </c>
      <c r="AY265" s="221" t="s">
        <v>144</v>
      </c>
      <c r="BK265" s="223">
        <f>SUM(BK266:BK268)</f>
        <v>0</v>
      </c>
    </row>
    <row r="266" s="2" customFormat="1" ht="37.8" customHeight="1">
      <c r="A266" s="37"/>
      <c r="B266" s="38"/>
      <c r="C266" s="226" t="s">
        <v>433</v>
      </c>
      <c r="D266" s="226" t="s">
        <v>147</v>
      </c>
      <c r="E266" s="227" t="s">
        <v>434</v>
      </c>
      <c r="F266" s="228" t="s">
        <v>435</v>
      </c>
      <c r="G266" s="229" t="s">
        <v>200</v>
      </c>
      <c r="H266" s="230">
        <v>2</v>
      </c>
      <c r="I266" s="231"/>
      <c r="J266" s="232">
        <f>ROUND(I266*H266,2)</f>
        <v>0</v>
      </c>
      <c r="K266" s="233"/>
      <c r="L266" s="43"/>
      <c r="M266" s="234" t="s">
        <v>1</v>
      </c>
      <c r="N266" s="235" t="s">
        <v>40</v>
      </c>
      <c r="O266" s="90"/>
      <c r="P266" s="236">
        <f>O266*H266</f>
        <v>0</v>
      </c>
      <c r="Q266" s="236">
        <v>0.066879999999999995</v>
      </c>
      <c r="R266" s="236">
        <f>Q266*H266</f>
        <v>0.13375999999999999</v>
      </c>
      <c r="S266" s="236">
        <v>0</v>
      </c>
      <c r="T266" s="23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8" t="s">
        <v>235</v>
      </c>
      <c r="AT266" s="238" t="s">
        <v>147</v>
      </c>
      <c r="AU266" s="238" t="s">
        <v>82</v>
      </c>
      <c r="AY266" s="16" t="s">
        <v>144</v>
      </c>
      <c r="BE266" s="239">
        <f>IF(N266="základní",J266,0)</f>
        <v>0</v>
      </c>
      <c r="BF266" s="239">
        <f>IF(N266="snížená",J266,0)</f>
        <v>0</v>
      </c>
      <c r="BG266" s="239">
        <f>IF(N266="zákl. přenesená",J266,0)</f>
        <v>0</v>
      </c>
      <c r="BH266" s="239">
        <f>IF(N266="sníž. přenesená",J266,0)</f>
        <v>0</v>
      </c>
      <c r="BI266" s="239">
        <f>IF(N266="nulová",J266,0)</f>
        <v>0</v>
      </c>
      <c r="BJ266" s="16" t="s">
        <v>80</v>
      </c>
      <c r="BK266" s="239">
        <f>ROUND(I266*H266,2)</f>
        <v>0</v>
      </c>
      <c r="BL266" s="16" t="s">
        <v>235</v>
      </c>
      <c r="BM266" s="238" t="s">
        <v>436</v>
      </c>
    </row>
    <row r="267" s="2" customFormat="1" ht="14.4" customHeight="1">
      <c r="A267" s="37"/>
      <c r="B267" s="38"/>
      <c r="C267" s="226" t="s">
        <v>437</v>
      </c>
      <c r="D267" s="226" t="s">
        <v>147</v>
      </c>
      <c r="E267" s="227" t="s">
        <v>438</v>
      </c>
      <c r="F267" s="228" t="s">
        <v>439</v>
      </c>
      <c r="G267" s="229" t="s">
        <v>440</v>
      </c>
      <c r="H267" s="230">
        <v>10</v>
      </c>
      <c r="I267" s="231"/>
      <c r="J267" s="232">
        <f>ROUND(I267*H267,2)</f>
        <v>0</v>
      </c>
      <c r="K267" s="233"/>
      <c r="L267" s="43"/>
      <c r="M267" s="234" t="s">
        <v>1</v>
      </c>
      <c r="N267" s="235" t="s">
        <v>40</v>
      </c>
      <c r="O267" s="90"/>
      <c r="P267" s="236">
        <f>O267*H267</f>
        <v>0</v>
      </c>
      <c r="Q267" s="236">
        <v>0.066879999999999995</v>
      </c>
      <c r="R267" s="236">
        <f>Q267*H267</f>
        <v>0.66879999999999995</v>
      </c>
      <c r="S267" s="236">
        <v>0</v>
      </c>
      <c r="T267" s="237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8" t="s">
        <v>235</v>
      </c>
      <c r="AT267" s="238" t="s">
        <v>147</v>
      </c>
      <c r="AU267" s="238" t="s">
        <v>82</v>
      </c>
      <c r="AY267" s="16" t="s">
        <v>144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6" t="s">
        <v>80</v>
      </c>
      <c r="BK267" s="239">
        <f>ROUND(I267*H267,2)</f>
        <v>0</v>
      </c>
      <c r="BL267" s="16" t="s">
        <v>235</v>
      </c>
      <c r="BM267" s="238" t="s">
        <v>441</v>
      </c>
    </row>
    <row r="268" s="2" customFormat="1" ht="24.15" customHeight="1">
      <c r="A268" s="37"/>
      <c r="B268" s="38"/>
      <c r="C268" s="226" t="s">
        <v>442</v>
      </c>
      <c r="D268" s="226" t="s">
        <v>147</v>
      </c>
      <c r="E268" s="227" t="s">
        <v>443</v>
      </c>
      <c r="F268" s="228" t="s">
        <v>444</v>
      </c>
      <c r="G268" s="229" t="s">
        <v>150</v>
      </c>
      <c r="H268" s="230">
        <v>0.80300000000000005</v>
      </c>
      <c r="I268" s="231"/>
      <c r="J268" s="232">
        <f>ROUND(I268*H268,2)</f>
        <v>0</v>
      </c>
      <c r="K268" s="233"/>
      <c r="L268" s="43"/>
      <c r="M268" s="234" t="s">
        <v>1</v>
      </c>
      <c r="N268" s="235" t="s">
        <v>40</v>
      </c>
      <c r="O268" s="90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8" t="s">
        <v>235</v>
      </c>
      <c r="AT268" s="238" t="s">
        <v>147</v>
      </c>
      <c r="AU268" s="238" t="s">
        <v>82</v>
      </c>
      <c r="AY268" s="16" t="s">
        <v>144</v>
      </c>
      <c r="BE268" s="239">
        <f>IF(N268="základní",J268,0)</f>
        <v>0</v>
      </c>
      <c r="BF268" s="239">
        <f>IF(N268="snížená",J268,0)</f>
        <v>0</v>
      </c>
      <c r="BG268" s="239">
        <f>IF(N268="zákl. přenesená",J268,0)</f>
        <v>0</v>
      </c>
      <c r="BH268" s="239">
        <f>IF(N268="sníž. přenesená",J268,0)</f>
        <v>0</v>
      </c>
      <c r="BI268" s="239">
        <f>IF(N268="nulová",J268,0)</f>
        <v>0</v>
      </c>
      <c r="BJ268" s="16" t="s">
        <v>80</v>
      </c>
      <c r="BK268" s="239">
        <f>ROUND(I268*H268,2)</f>
        <v>0</v>
      </c>
      <c r="BL268" s="16" t="s">
        <v>235</v>
      </c>
      <c r="BM268" s="238" t="s">
        <v>445</v>
      </c>
    </row>
    <row r="269" s="12" customFormat="1" ht="22.8" customHeight="1">
      <c r="A269" s="12"/>
      <c r="B269" s="210"/>
      <c r="C269" s="211"/>
      <c r="D269" s="212" t="s">
        <v>74</v>
      </c>
      <c r="E269" s="224" t="s">
        <v>446</v>
      </c>
      <c r="F269" s="224" t="s">
        <v>447</v>
      </c>
      <c r="G269" s="211"/>
      <c r="H269" s="211"/>
      <c r="I269" s="214"/>
      <c r="J269" s="225">
        <f>BK269</f>
        <v>0</v>
      </c>
      <c r="K269" s="211"/>
      <c r="L269" s="216"/>
      <c r="M269" s="217"/>
      <c r="N269" s="218"/>
      <c r="O269" s="218"/>
      <c r="P269" s="219">
        <f>SUM(P270:P275)</f>
        <v>0</v>
      </c>
      <c r="Q269" s="218"/>
      <c r="R269" s="219">
        <f>SUM(R270:R275)</f>
        <v>0</v>
      </c>
      <c r="S269" s="218"/>
      <c r="T269" s="220">
        <f>SUM(T270:T275)</f>
        <v>0.050000000000000003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21" t="s">
        <v>82</v>
      </c>
      <c r="AT269" s="222" t="s">
        <v>74</v>
      </c>
      <c r="AU269" s="222" t="s">
        <v>80</v>
      </c>
      <c r="AY269" s="221" t="s">
        <v>144</v>
      </c>
      <c r="BK269" s="223">
        <f>SUM(BK270:BK275)</f>
        <v>0</v>
      </c>
    </row>
    <row r="270" s="2" customFormat="1" ht="14.4" customHeight="1">
      <c r="A270" s="37"/>
      <c r="B270" s="38"/>
      <c r="C270" s="226" t="s">
        <v>448</v>
      </c>
      <c r="D270" s="226" t="s">
        <v>147</v>
      </c>
      <c r="E270" s="227" t="s">
        <v>449</v>
      </c>
      <c r="F270" s="228" t="s">
        <v>450</v>
      </c>
      <c r="G270" s="229" t="s">
        <v>336</v>
      </c>
      <c r="H270" s="230">
        <v>1</v>
      </c>
      <c r="I270" s="231"/>
      <c r="J270" s="232">
        <f>ROUND(I270*H270,2)</f>
        <v>0</v>
      </c>
      <c r="K270" s="233"/>
      <c r="L270" s="43"/>
      <c r="M270" s="234" t="s">
        <v>1</v>
      </c>
      <c r="N270" s="235" t="s">
        <v>40</v>
      </c>
      <c r="O270" s="90"/>
      <c r="P270" s="236">
        <f>O270*H270</f>
        <v>0</v>
      </c>
      <c r="Q270" s="236">
        <v>0</v>
      </c>
      <c r="R270" s="236">
        <f>Q270*H270</f>
        <v>0</v>
      </c>
      <c r="S270" s="236">
        <v>0.050000000000000003</v>
      </c>
      <c r="T270" s="237">
        <f>S270*H270</f>
        <v>0.050000000000000003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8" t="s">
        <v>235</v>
      </c>
      <c r="AT270" s="238" t="s">
        <v>147</v>
      </c>
      <c r="AU270" s="238" t="s">
        <v>82</v>
      </c>
      <c r="AY270" s="16" t="s">
        <v>144</v>
      </c>
      <c r="BE270" s="239">
        <f>IF(N270="základní",J270,0)</f>
        <v>0</v>
      </c>
      <c r="BF270" s="239">
        <f>IF(N270="snížená",J270,0)</f>
        <v>0</v>
      </c>
      <c r="BG270" s="239">
        <f>IF(N270="zákl. přenesená",J270,0)</f>
        <v>0</v>
      </c>
      <c r="BH270" s="239">
        <f>IF(N270="sníž. přenesená",J270,0)</f>
        <v>0</v>
      </c>
      <c r="BI270" s="239">
        <f>IF(N270="nulová",J270,0)</f>
        <v>0</v>
      </c>
      <c r="BJ270" s="16" t="s">
        <v>80</v>
      </c>
      <c r="BK270" s="239">
        <f>ROUND(I270*H270,2)</f>
        <v>0</v>
      </c>
      <c r="BL270" s="16" t="s">
        <v>235</v>
      </c>
      <c r="BM270" s="238" t="s">
        <v>451</v>
      </c>
    </row>
    <row r="271" s="2" customFormat="1">
      <c r="A271" s="37"/>
      <c r="B271" s="38"/>
      <c r="C271" s="39"/>
      <c r="D271" s="240" t="s">
        <v>153</v>
      </c>
      <c r="E271" s="39"/>
      <c r="F271" s="241" t="s">
        <v>452</v>
      </c>
      <c r="G271" s="39"/>
      <c r="H271" s="39"/>
      <c r="I271" s="193"/>
      <c r="J271" s="39"/>
      <c r="K271" s="39"/>
      <c r="L271" s="43"/>
      <c r="M271" s="242"/>
      <c r="N271" s="243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153</v>
      </c>
      <c r="AU271" s="16" t="s">
        <v>82</v>
      </c>
    </row>
    <row r="272" s="2" customFormat="1" ht="14.4" customHeight="1">
      <c r="A272" s="37"/>
      <c r="B272" s="38"/>
      <c r="C272" s="226" t="s">
        <v>453</v>
      </c>
      <c r="D272" s="226" t="s">
        <v>147</v>
      </c>
      <c r="E272" s="227" t="s">
        <v>454</v>
      </c>
      <c r="F272" s="228" t="s">
        <v>455</v>
      </c>
      <c r="G272" s="229" t="s">
        <v>336</v>
      </c>
      <c r="H272" s="230">
        <v>1</v>
      </c>
      <c r="I272" s="231"/>
      <c r="J272" s="232">
        <f>ROUND(I272*H272,2)</f>
        <v>0</v>
      </c>
      <c r="K272" s="233"/>
      <c r="L272" s="43"/>
      <c r="M272" s="234" t="s">
        <v>1</v>
      </c>
      <c r="N272" s="235" t="s">
        <v>40</v>
      </c>
      <c r="O272" s="90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8" t="s">
        <v>235</v>
      </c>
      <c r="AT272" s="238" t="s">
        <v>147</v>
      </c>
      <c r="AU272" s="238" t="s">
        <v>82</v>
      </c>
      <c r="AY272" s="16" t="s">
        <v>144</v>
      </c>
      <c r="BE272" s="239">
        <f>IF(N272="základní",J272,0)</f>
        <v>0</v>
      </c>
      <c r="BF272" s="239">
        <f>IF(N272="snížená",J272,0)</f>
        <v>0</v>
      </c>
      <c r="BG272" s="239">
        <f>IF(N272="zákl. přenesená",J272,0)</f>
        <v>0</v>
      </c>
      <c r="BH272" s="239">
        <f>IF(N272="sníž. přenesená",J272,0)</f>
        <v>0</v>
      </c>
      <c r="BI272" s="239">
        <f>IF(N272="nulová",J272,0)</f>
        <v>0</v>
      </c>
      <c r="BJ272" s="16" t="s">
        <v>80</v>
      </c>
      <c r="BK272" s="239">
        <f>ROUND(I272*H272,2)</f>
        <v>0</v>
      </c>
      <c r="BL272" s="16" t="s">
        <v>235</v>
      </c>
      <c r="BM272" s="238" t="s">
        <v>456</v>
      </c>
    </row>
    <row r="273" s="2" customFormat="1">
      <c r="A273" s="37"/>
      <c r="B273" s="38"/>
      <c r="C273" s="39"/>
      <c r="D273" s="240" t="s">
        <v>153</v>
      </c>
      <c r="E273" s="39"/>
      <c r="F273" s="241" t="s">
        <v>457</v>
      </c>
      <c r="G273" s="39"/>
      <c r="H273" s="39"/>
      <c r="I273" s="193"/>
      <c r="J273" s="39"/>
      <c r="K273" s="39"/>
      <c r="L273" s="43"/>
      <c r="M273" s="242"/>
      <c r="N273" s="243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153</v>
      </c>
      <c r="AU273" s="16" t="s">
        <v>82</v>
      </c>
    </row>
    <row r="274" s="2" customFormat="1" ht="14.4" customHeight="1">
      <c r="A274" s="37"/>
      <c r="B274" s="38"/>
      <c r="C274" s="226" t="s">
        <v>458</v>
      </c>
      <c r="D274" s="226" t="s">
        <v>147</v>
      </c>
      <c r="E274" s="227" t="s">
        <v>459</v>
      </c>
      <c r="F274" s="228" t="s">
        <v>460</v>
      </c>
      <c r="G274" s="229" t="s">
        <v>336</v>
      </c>
      <c r="H274" s="230">
        <v>1</v>
      </c>
      <c r="I274" s="231"/>
      <c r="J274" s="232">
        <f>ROUND(I274*H274,2)</f>
        <v>0</v>
      </c>
      <c r="K274" s="233"/>
      <c r="L274" s="43"/>
      <c r="M274" s="234" t="s">
        <v>1</v>
      </c>
      <c r="N274" s="235" t="s">
        <v>40</v>
      </c>
      <c r="O274" s="90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8" t="s">
        <v>235</v>
      </c>
      <c r="AT274" s="238" t="s">
        <v>147</v>
      </c>
      <c r="AU274" s="238" t="s">
        <v>82</v>
      </c>
      <c r="AY274" s="16" t="s">
        <v>144</v>
      </c>
      <c r="BE274" s="239">
        <f>IF(N274="základní",J274,0)</f>
        <v>0</v>
      </c>
      <c r="BF274" s="239">
        <f>IF(N274="snížená",J274,0)</f>
        <v>0</v>
      </c>
      <c r="BG274" s="239">
        <f>IF(N274="zákl. přenesená",J274,0)</f>
        <v>0</v>
      </c>
      <c r="BH274" s="239">
        <f>IF(N274="sníž. přenesená",J274,0)</f>
        <v>0</v>
      </c>
      <c r="BI274" s="239">
        <f>IF(N274="nulová",J274,0)</f>
        <v>0</v>
      </c>
      <c r="BJ274" s="16" t="s">
        <v>80</v>
      </c>
      <c r="BK274" s="239">
        <f>ROUND(I274*H274,2)</f>
        <v>0</v>
      </c>
      <c r="BL274" s="16" t="s">
        <v>235</v>
      </c>
      <c r="BM274" s="238" t="s">
        <v>461</v>
      </c>
    </row>
    <row r="275" s="2" customFormat="1">
      <c r="A275" s="37"/>
      <c r="B275" s="38"/>
      <c r="C275" s="39"/>
      <c r="D275" s="240" t="s">
        <v>153</v>
      </c>
      <c r="E275" s="39"/>
      <c r="F275" s="241" t="s">
        <v>462</v>
      </c>
      <c r="G275" s="39"/>
      <c r="H275" s="39"/>
      <c r="I275" s="193"/>
      <c r="J275" s="39"/>
      <c r="K275" s="39"/>
      <c r="L275" s="43"/>
      <c r="M275" s="242"/>
      <c r="N275" s="243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153</v>
      </c>
      <c r="AU275" s="16" t="s">
        <v>82</v>
      </c>
    </row>
    <row r="276" s="12" customFormat="1" ht="22.8" customHeight="1">
      <c r="A276" s="12"/>
      <c r="B276" s="210"/>
      <c r="C276" s="211"/>
      <c r="D276" s="212" t="s">
        <v>74</v>
      </c>
      <c r="E276" s="224" t="s">
        <v>463</v>
      </c>
      <c r="F276" s="224" t="s">
        <v>464</v>
      </c>
      <c r="G276" s="211"/>
      <c r="H276" s="211"/>
      <c r="I276" s="214"/>
      <c r="J276" s="225">
        <f>BK276</f>
        <v>0</v>
      </c>
      <c r="K276" s="211"/>
      <c r="L276" s="216"/>
      <c r="M276" s="217"/>
      <c r="N276" s="218"/>
      <c r="O276" s="218"/>
      <c r="P276" s="219">
        <f>SUM(P277:P279)</f>
        <v>0</v>
      </c>
      <c r="Q276" s="218"/>
      <c r="R276" s="219">
        <f>SUM(R277:R279)</f>
        <v>0</v>
      </c>
      <c r="S276" s="218"/>
      <c r="T276" s="220">
        <f>SUM(T277:T279)</f>
        <v>0.045699999999999998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1" t="s">
        <v>82</v>
      </c>
      <c r="AT276" s="222" t="s">
        <v>74</v>
      </c>
      <c r="AU276" s="222" t="s">
        <v>80</v>
      </c>
      <c r="AY276" s="221" t="s">
        <v>144</v>
      </c>
      <c r="BK276" s="223">
        <f>SUM(BK277:BK279)</f>
        <v>0</v>
      </c>
    </row>
    <row r="277" s="2" customFormat="1" ht="24.15" customHeight="1">
      <c r="A277" s="37"/>
      <c r="B277" s="38"/>
      <c r="C277" s="226" t="s">
        <v>465</v>
      </c>
      <c r="D277" s="226" t="s">
        <v>147</v>
      </c>
      <c r="E277" s="227" t="s">
        <v>466</v>
      </c>
      <c r="F277" s="228" t="s">
        <v>467</v>
      </c>
      <c r="G277" s="229" t="s">
        <v>200</v>
      </c>
      <c r="H277" s="230">
        <v>15</v>
      </c>
      <c r="I277" s="231"/>
      <c r="J277" s="232">
        <f>ROUND(I277*H277,2)</f>
        <v>0</v>
      </c>
      <c r="K277" s="233"/>
      <c r="L277" s="43"/>
      <c r="M277" s="234" t="s">
        <v>1</v>
      </c>
      <c r="N277" s="235" t="s">
        <v>40</v>
      </c>
      <c r="O277" s="90"/>
      <c r="P277" s="236">
        <f>O277*H277</f>
        <v>0</v>
      </c>
      <c r="Q277" s="236">
        <v>0</v>
      </c>
      <c r="R277" s="236">
        <f>Q277*H277</f>
        <v>0</v>
      </c>
      <c r="S277" s="236">
        <v>0.00050000000000000001</v>
      </c>
      <c r="T277" s="237">
        <f>S277*H277</f>
        <v>0.0074999999999999997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8" t="s">
        <v>235</v>
      </c>
      <c r="AT277" s="238" t="s">
        <v>147</v>
      </c>
      <c r="AU277" s="238" t="s">
        <v>82</v>
      </c>
      <c r="AY277" s="16" t="s">
        <v>144</v>
      </c>
      <c r="BE277" s="239">
        <f>IF(N277="základní",J277,0)</f>
        <v>0</v>
      </c>
      <c r="BF277" s="239">
        <f>IF(N277="snížená",J277,0)</f>
        <v>0</v>
      </c>
      <c r="BG277" s="239">
        <f>IF(N277="zákl. přenesená",J277,0)</f>
        <v>0</v>
      </c>
      <c r="BH277" s="239">
        <f>IF(N277="sníž. přenesená",J277,0)</f>
        <v>0</v>
      </c>
      <c r="BI277" s="239">
        <f>IF(N277="nulová",J277,0)</f>
        <v>0</v>
      </c>
      <c r="BJ277" s="16" t="s">
        <v>80</v>
      </c>
      <c r="BK277" s="239">
        <f>ROUND(I277*H277,2)</f>
        <v>0</v>
      </c>
      <c r="BL277" s="16" t="s">
        <v>235</v>
      </c>
      <c r="BM277" s="238" t="s">
        <v>468</v>
      </c>
    </row>
    <row r="278" s="2" customFormat="1" ht="37.8" customHeight="1">
      <c r="A278" s="37"/>
      <c r="B278" s="38"/>
      <c r="C278" s="226" t="s">
        <v>469</v>
      </c>
      <c r="D278" s="226" t="s">
        <v>147</v>
      </c>
      <c r="E278" s="227" t="s">
        <v>470</v>
      </c>
      <c r="F278" s="228" t="s">
        <v>471</v>
      </c>
      <c r="G278" s="229" t="s">
        <v>336</v>
      </c>
      <c r="H278" s="230">
        <v>1</v>
      </c>
      <c r="I278" s="231"/>
      <c r="J278" s="232">
        <f>ROUND(I278*H278,2)</f>
        <v>0</v>
      </c>
      <c r="K278" s="233"/>
      <c r="L278" s="43"/>
      <c r="M278" s="234" t="s">
        <v>1</v>
      </c>
      <c r="N278" s="235" t="s">
        <v>40</v>
      </c>
      <c r="O278" s="90"/>
      <c r="P278" s="236">
        <f>O278*H278</f>
        <v>0</v>
      </c>
      <c r="Q278" s="236">
        <v>0</v>
      </c>
      <c r="R278" s="236">
        <f>Q278*H278</f>
        <v>0</v>
      </c>
      <c r="S278" s="236">
        <v>0.019099999999999999</v>
      </c>
      <c r="T278" s="237">
        <f>S278*H278</f>
        <v>0.019099999999999999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8" t="s">
        <v>235</v>
      </c>
      <c r="AT278" s="238" t="s">
        <v>147</v>
      </c>
      <c r="AU278" s="238" t="s">
        <v>82</v>
      </c>
      <c r="AY278" s="16" t="s">
        <v>144</v>
      </c>
      <c r="BE278" s="239">
        <f>IF(N278="základní",J278,0)</f>
        <v>0</v>
      </c>
      <c r="BF278" s="239">
        <f>IF(N278="snížená",J278,0)</f>
        <v>0</v>
      </c>
      <c r="BG278" s="239">
        <f>IF(N278="zákl. přenesená",J278,0)</f>
        <v>0</v>
      </c>
      <c r="BH278" s="239">
        <f>IF(N278="sníž. přenesená",J278,0)</f>
        <v>0</v>
      </c>
      <c r="BI278" s="239">
        <f>IF(N278="nulová",J278,0)</f>
        <v>0</v>
      </c>
      <c r="BJ278" s="16" t="s">
        <v>80</v>
      </c>
      <c r="BK278" s="239">
        <f>ROUND(I278*H278,2)</f>
        <v>0</v>
      </c>
      <c r="BL278" s="16" t="s">
        <v>235</v>
      </c>
      <c r="BM278" s="238" t="s">
        <v>472</v>
      </c>
    </row>
    <row r="279" s="2" customFormat="1" ht="24.15" customHeight="1">
      <c r="A279" s="37"/>
      <c r="B279" s="38"/>
      <c r="C279" s="226" t="s">
        <v>473</v>
      </c>
      <c r="D279" s="226" t="s">
        <v>147</v>
      </c>
      <c r="E279" s="227" t="s">
        <v>474</v>
      </c>
      <c r="F279" s="228" t="s">
        <v>475</v>
      </c>
      <c r="G279" s="229" t="s">
        <v>336</v>
      </c>
      <c r="H279" s="230">
        <v>1</v>
      </c>
      <c r="I279" s="231"/>
      <c r="J279" s="232">
        <f>ROUND(I279*H279,2)</f>
        <v>0</v>
      </c>
      <c r="K279" s="233"/>
      <c r="L279" s="43"/>
      <c r="M279" s="234" t="s">
        <v>1</v>
      </c>
      <c r="N279" s="235" t="s">
        <v>40</v>
      </c>
      <c r="O279" s="90"/>
      <c r="P279" s="236">
        <f>O279*H279</f>
        <v>0</v>
      </c>
      <c r="Q279" s="236">
        <v>0</v>
      </c>
      <c r="R279" s="236">
        <f>Q279*H279</f>
        <v>0</v>
      </c>
      <c r="S279" s="236">
        <v>0.019099999999999999</v>
      </c>
      <c r="T279" s="237">
        <f>S279*H279</f>
        <v>0.019099999999999999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8" t="s">
        <v>235</v>
      </c>
      <c r="AT279" s="238" t="s">
        <v>147</v>
      </c>
      <c r="AU279" s="238" t="s">
        <v>82</v>
      </c>
      <c r="AY279" s="16" t="s">
        <v>144</v>
      </c>
      <c r="BE279" s="239">
        <f>IF(N279="základní",J279,0)</f>
        <v>0</v>
      </c>
      <c r="BF279" s="239">
        <f>IF(N279="snížená",J279,0)</f>
        <v>0</v>
      </c>
      <c r="BG279" s="239">
        <f>IF(N279="zákl. přenesená",J279,0)</f>
        <v>0</v>
      </c>
      <c r="BH279" s="239">
        <f>IF(N279="sníž. přenesená",J279,0)</f>
        <v>0</v>
      </c>
      <c r="BI279" s="239">
        <f>IF(N279="nulová",J279,0)</f>
        <v>0</v>
      </c>
      <c r="BJ279" s="16" t="s">
        <v>80</v>
      </c>
      <c r="BK279" s="239">
        <f>ROUND(I279*H279,2)</f>
        <v>0</v>
      </c>
      <c r="BL279" s="16" t="s">
        <v>235</v>
      </c>
      <c r="BM279" s="238" t="s">
        <v>476</v>
      </c>
    </row>
    <row r="280" s="12" customFormat="1" ht="22.8" customHeight="1">
      <c r="A280" s="12"/>
      <c r="B280" s="210"/>
      <c r="C280" s="211"/>
      <c r="D280" s="212" t="s">
        <v>74</v>
      </c>
      <c r="E280" s="224" t="s">
        <v>477</v>
      </c>
      <c r="F280" s="224" t="s">
        <v>478</v>
      </c>
      <c r="G280" s="211"/>
      <c r="H280" s="211"/>
      <c r="I280" s="214"/>
      <c r="J280" s="225">
        <f>BK280</f>
        <v>0</v>
      </c>
      <c r="K280" s="211"/>
      <c r="L280" s="216"/>
      <c r="M280" s="217"/>
      <c r="N280" s="218"/>
      <c r="O280" s="218"/>
      <c r="P280" s="219">
        <f>SUM(P281:P304)</f>
        <v>0</v>
      </c>
      <c r="Q280" s="218"/>
      <c r="R280" s="219">
        <f>SUM(R281:R304)</f>
        <v>1.2204092400000002</v>
      </c>
      <c r="S280" s="218"/>
      <c r="T280" s="220">
        <f>SUM(T281:T304)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21" t="s">
        <v>82</v>
      </c>
      <c r="AT280" s="222" t="s">
        <v>74</v>
      </c>
      <c r="AU280" s="222" t="s">
        <v>80</v>
      </c>
      <c r="AY280" s="221" t="s">
        <v>144</v>
      </c>
      <c r="BK280" s="223">
        <f>SUM(BK281:BK304)</f>
        <v>0</v>
      </c>
    </row>
    <row r="281" s="2" customFormat="1" ht="24.15" customHeight="1">
      <c r="A281" s="37"/>
      <c r="B281" s="38"/>
      <c r="C281" s="226" t="s">
        <v>479</v>
      </c>
      <c r="D281" s="226" t="s">
        <v>147</v>
      </c>
      <c r="E281" s="227" t="s">
        <v>480</v>
      </c>
      <c r="F281" s="228" t="s">
        <v>481</v>
      </c>
      <c r="G281" s="229" t="s">
        <v>159</v>
      </c>
      <c r="H281" s="230">
        <v>42.578000000000003</v>
      </c>
      <c r="I281" s="231"/>
      <c r="J281" s="232">
        <f>ROUND(I281*H281,2)</f>
        <v>0</v>
      </c>
      <c r="K281" s="233"/>
      <c r="L281" s="43"/>
      <c r="M281" s="234" t="s">
        <v>1</v>
      </c>
      <c r="N281" s="235" t="s">
        <v>40</v>
      </c>
      <c r="O281" s="90"/>
      <c r="P281" s="236">
        <f>O281*H281</f>
        <v>0</v>
      </c>
      <c r="Q281" s="236">
        <v>0.01324</v>
      </c>
      <c r="R281" s="236">
        <f>Q281*H281</f>
        <v>0.56373272000000008</v>
      </c>
      <c r="S281" s="236">
        <v>0</v>
      </c>
      <c r="T281" s="237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8" t="s">
        <v>235</v>
      </c>
      <c r="AT281" s="238" t="s">
        <v>147</v>
      </c>
      <c r="AU281" s="238" t="s">
        <v>82</v>
      </c>
      <c r="AY281" s="16" t="s">
        <v>144</v>
      </c>
      <c r="BE281" s="239">
        <f>IF(N281="základní",J281,0)</f>
        <v>0</v>
      </c>
      <c r="BF281" s="239">
        <f>IF(N281="snížená",J281,0)</f>
        <v>0</v>
      </c>
      <c r="BG281" s="239">
        <f>IF(N281="zákl. přenesená",J281,0)</f>
        <v>0</v>
      </c>
      <c r="BH281" s="239">
        <f>IF(N281="sníž. přenesená",J281,0)</f>
        <v>0</v>
      </c>
      <c r="BI281" s="239">
        <f>IF(N281="nulová",J281,0)</f>
        <v>0</v>
      </c>
      <c r="BJ281" s="16" t="s">
        <v>80</v>
      </c>
      <c r="BK281" s="239">
        <f>ROUND(I281*H281,2)</f>
        <v>0</v>
      </c>
      <c r="BL281" s="16" t="s">
        <v>235</v>
      </c>
      <c r="BM281" s="238" t="s">
        <v>482</v>
      </c>
    </row>
    <row r="282" s="13" customFormat="1">
      <c r="A282" s="13"/>
      <c r="B282" s="244"/>
      <c r="C282" s="245"/>
      <c r="D282" s="240" t="s">
        <v>155</v>
      </c>
      <c r="E282" s="246" t="s">
        <v>1</v>
      </c>
      <c r="F282" s="247" t="s">
        <v>483</v>
      </c>
      <c r="G282" s="245"/>
      <c r="H282" s="248">
        <v>2.665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4" t="s">
        <v>155</v>
      </c>
      <c r="AU282" s="254" t="s">
        <v>82</v>
      </c>
      <c r="AV282" s="13" t="s">
        <v>82</v>
      </c>
      <c r="AW282" s="13" t="s">
        <v>32</v>
      </c>
      <c r="AX282" s="13" t="s">
        <v>75</v>
      </c>
      <c r="AY282" s="254" t="s">
        <v>144</v>
      </c>
    </row>
    <row r="283" s="13" customFormat="1">
      <c r="A283" s="13"/>
      <c r="B283" s="244"/>
      <c r="C283" s="245"/>
      <c r="D283" s="240" t="s">
        <v>155</v>
      </c>
      <c r="E283" s="246" t="s">
        <v>1</v>
      </c>
      <c r="F283" s="247" t="s">
        <v>484</v>
      </c>
      <c r="G283" s="245"/>
      <c r="H283" s="248">
        <v>9.0210000000000008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4" t="s">
        <v>155</v>
      </c>
      <c r="AU283" s="254" t="s">
        <v>82</v>
      </c>
      <c r="AV283" s="13" t="s">
        <v>82</v>
      </c>
      <c r="AW283" s="13" t="s">
        <v>32</v>
      </c>
      <c r="AX283" s="13" t="s">
        <v>75</v>
      </c>
      <c r="AY283" s="254" t="s">
        <v>144</v>
      </c>
    </row>
    <row r="284" s="13" customFormat="1">
      <c r="A284" s="13"/>
      <c r="B284" s="244"/>
      <c r="C284" s="245"/>
      <c r="D284" s="240" t="s">
        <v>155</v>
      </c>
      <c r="E284" s="246" t="s">
        <v>1</v>
      </c>
      <c r="F284" s="247" t="s">
        <v>485</v>
      </c>
      <c r="G284" s="245"/>
      <c r="H284" s="248">
        <v>8.8360000000000003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4" t="s">
        <v>155</v>
      </c>
      <c r="AU284" s="254" t="s">
        <v>82</v>
      </c>
      <c r="AV284" s="13" t="s">
        <v>82</v>
      </c>
      <c r="AW284" s="13" t="s">
        <v>32</v>
      </c>
      <c r="AX284" s="13" t="s">
        <v>75</v>
      </c>
      <c r="AY284" s="254" t="s">
        <v>144</v>
      </c>
    </row>
    <row r="285" s="13" customFormat="1">
      <c r="A285" s="13"/>
      <c r="B285" s="244"/>
      <c r="C285" s="245"/>
      <c r="D285" s="240" t="s">
        <v>155</v>
      </c>
      <c r="E285" s="246" t="s">
        <v>1</v>
      </c>
      <c r="F285" s="247" t="s">
        <v>486</v>
      </c>
      <c r="G285" s="245"/>
      <c r="H285" s="248">
        <v>10.15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4" t="s">
        <v>155</v>
      </c>
      <c r="AU285" s="254" t="s">
        <v>82</v>
      </c>
      <c r="AV285" s="13" t="s">
        <v>82</v>
      </c>
      <c r="AW285" s="13" t="s">
        <v>32</v>
      </c>
      <c r="AX285" s="13" t="s">
        <v>75</v>
      </c>
      <c r="AY285" s="254" t="s">
        <v>144</v>
      </c>
    </row>
    <row r="286" s="13" customFormat="1">
      <c r="A286" s="13"/>
      <c r="B286" s="244"/>
      <c r="C286" s="245"/>
      <c r="D286" s="240" t="s">
        <v>155</v>
      </c>
      <c r="E286" s="246" t="s">
        <v>1</v>
      </c>
      <c r="F286" s="247" t="s">
        <v>487</v>
      </c>
      <c r="G286" s="245"/>
      <c r="H286" s="248">
        <v>6.3520000000000003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4" t="s">
        <v>155</v>
      </c>
      <c r="AU286" s="254" t="s">
        <v>82</v>
      </c>
      <c r="AV286" s="13" t="s">
        <v>82</v>
      </c>
      <c r="AW286" s="13" t="s">
        <v>32</v>
      </c>
      <c r="AX286" s="13" t="s">
        <v>75</v>
      </c>
      <c r="AY286" s="254" t="s">
        <v>144</v>
      </c>
    </row>
    <row r="287" s="14" customFormat="1">
      <c r="A287" s="14"/>
      <c r="B287" s="255"/>
      <c r="C287" s="256"/>
      <c r="D287" s="240" t="s">
        <v>155</v>
      </c>
      <c r="E287" s="257" t="s">
        <v>1</v>
      </c>
      <c r="F287" s="258" t="s">
        <v>180</v>
      </c>
      <c r="G287" s="256"/>
      <c r="H287" s="259">
        <v>37.024000000000001</v>
      </c>
      <c r="I287" s="260"/>
      <c r="J287" s="256"/>
      <c r="K287" s="256"/>
      <c r="L287" s="261"/>
      <c r="M287" s="262"/>
      <c r="N287" s="263"/>
      <c r="O287" s="263"/>
      <c r="P287" s="263"/>
      <c r="Q287" s="263"/>
      <c r="R287" s="263"/>
      <c r="S287" s="263"/>
      <c r="T287" s="26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5" t="s">
        <v>155</v>
      </c>
      <c r="AU287" s="265" t="s">
        <v>82</v>
      </c>
      <c r="AV287" s="14" t="s">
        <v>151</v>
      </c>
      <c r="AW287" s="14" t="s">
        <v>32</v>
      </c>
      <c r="AX287" s="14" t="s">
        <v>80</v>
      </c>
      <c r="AY287" s="265" t="s">
        <v>144</v>
      </c>
    </row>
    <row r="288" s="13" customFormat="1">
      <c r="A288" s="13"/>
      <c r="B288" s="244"/>
      <c r="C288" s="245"/>
      <c r="D288" s="240" t="s">
        <v>155</v>
      </c>
      <c r="E288" s="245"/>
      <c r="F288" s="247" t="s">
        <v>488</v>
      </c>
      <c r="G288" s="245"/>
      <c r="H288" s="248">
        <v>42.578000000000003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4" t="s">
        <v>155</v>
      </c>
      <c r="AU288" s="254" t="s">
        <v>82</v>
      </c>
      <c r="AV288" s="13" t="s">
        <v>82</v>
      </c>
      <c r="AW288" s="13" t="s">
        <v>4</v>
      </c>
      <c r="AX288" s="13" t="s">
        <v>80</v>
      </c>
      <c r="AY288" s="254" t="s">
        <v>144</v>
      </c>
    </row>
    <row r="289" s="2" customFormat="1" ht="14.4" customHeight="1">
      <c r="A289" s="37"/>
      <c r="B289" s="38"/>
      <c r="C289" s="226" t="s">
        <v>489</v>
      </c>
      <c r="D289" s="226" t="s">
        <v>147</v>
      </c>
      <c r="E289" s="227" t="s">
        <v>490</v>
      </c>
      <c r="F289" s="228" t="s">
        <v>491</v>
      </c>
      <c r="G289" s="229" t="s">
        <v>200</v>
      </c>
      <c r="H289" s="230">
        <v>6</v>
      </c>
      <c r="I289" s="231"/>
      <c r="J289" s="232">
        <f>ROUND(I289*H289,2)</f>
        <v>0</v>
      </c>
      <c r="K289" s="233"/>
      <c r="L289" s="43"/>
      <c r="M289" s="234" t="s">
        <v>1</v>
      </c>
      <c r="N289" s="235" t="s">
        <v>40</v>
      </c>
      <c r="O289" s="90"/>
      <c r="P289" s="236">
        <f>O289*H289</f>
        <v>0</v>
      </c>
      <c r="Q289" s="236">
        <v>6.9999999999999994E-05</v>
      </c>
      <c r="R289" s="236">
        <f>Q289*H289</f>
        <v>0.00041999999999999996</v>
      </c>
      <c r="S289" s="236">
        <v>0</v>
      </c>
      <c r="T289" s="23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8" t="s">
        <v>235</v>
      </c>
      <c r="AT289" s="238" t="s">
        <v>147</v>
      </c>
      <c r="AU289" s="238" t="s">
        <v>82</v>
      </c>
      <c r="AY289" s="16" t="s">
        <v>144</v>
      </c>
      <c r="BE289" s="239">
        <f>IF(N289="základní",J289,0)</f>
        <v>0</v>
      </c>
      <c r="BF289" s="239">
        <f>IF(N289="snížená",J289,0)</f>
        <v>0</v>
      </c>
      <c r="BG289" s="239">
        <f>IF(N289="zákl. přenesená",J289,0)</f>
        <v>0</v>
      </c>
      <c r="BH289" s="239">
        <f>IF(N289="sníž. přenesená",J289,0)</f>
        <v>0</v>
      </c>
      <c r="BI289" s="239">
        <f>IF(N289="nulová",J289,0)</f>
        <v>0</v>
      </c>
      <c r="BJ289" s="16" t="s">
        <v>80</v>
      </c>
      <c r="BK289" s="239">
        <f>ROUND(I289*H289,2)</f>
        <v>0</v>
      </c>
      <c r="BL289" s="16" t="s">
        <v>235</v>
      </c>
      <c r="BM289" s="238" t="s">
        <v>492</v>
      </c>
    </row>
    <row r="290" s="2" customFormat="1" ht="14.4" customHeight="1">
      <c r="A290" s="37"/>
      <c r="B290" s="38"/>
      <c r="C290" s="266" t="s">
        <v>493</v>
      </c>
      <c r="D290" s="266" t="s">
        <v>203</v>
      </c>
      <c r="E290" s="267" t="s">
        <v>494</v>
      </c>
      <c r="F290" s="268" t="s">
        <v>495</v>
      </c>
      <c r="G290" s="269" t="s">
        <v>200</v>
      </c>
      <c r="H290" s="270">
        <v>6</v>
      </c>
      <c r="I290" s="271"/>
      <c r="J290" s="272">
        <f>ROUND(I290*H290,2)</f>
        <v>0</v>
      </c>
      <c r="K290" s="273"/>
      <c r="L290" s="274"/>
      <c r="M290" s="275" t="s">
        <v>1</v>
      </c>
      <c r="N290" s="276" t="s">
        <v>40</v>
      </c>
      <c r="O290" s="90"/>
      <c r="P290" s="236">
        <f>O290*H290</f>
        <v>0</v>
      </c>
      <c r="Q290" s="236">
        <v>0.0010200000000000001</v>
      </c>
      <c r="R290" s="236">
        <f>Q290*H290</f>
        <v>0.0061200000000000004</v>
      </c>
      <c r="S290" s="236">
        <v>0</v>
      </c>
      <c r="T290" s="23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8" t="s">
        <v>318</v>
      </c>
      <c r="AT290" s="238" t="s">
        <v>203</v>
      </c>
      <c r="AU290" s="238" t="s">
        <v>82</v>
      </c>
      <c r="AY290" s="16" t="s">
        <v>144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6" t="s">
        <v>80</v>
      </c>
      <c r="BK290" s="239">
        <f>ROUND(I290*H290,2)</f>
        <v>0</v>
      </c>
      <c r="BL290" s="16" t="s">
        <v>235</v>
      </c>
      <c r="BM290" s="238" t="s">
        <v>496</v>
      </c>
    </row>
    <row r="291" s="2" customFormat="1" ht="24.15" customHeight="1">
      <c r="A291" s="37"/>
      <c r="B291" s="38"/>
      <c r="C291" s="226" t="s">
        <v>497</v>
      </c>
      <c r="D291" s="226" t="s">
        <v>147</v>
      </c>
      <c r="E291" s="227" t="s">
        <v>498</v>
      </c>
      <c r="F291" s="228" t="s">
        <v>499</v>
      </c>
      <c r="G291" s="229" t="s">
        <v>159</v>
      </c>
      <c r="H291" s="230">
        <v>179.101</v>
      </c>
      <c r="I291" s="231"/>
      <c r="J291" s="232">
        <f>ROUND(I291*H291,2)</f>
        <v>0</v>
      </c>
      <c r="K291" s="233"/>
      <c r="L291" s="43"/>
      <c r="M291" s="234" t="s">
        <v>1</v>
      </c>
      <c r="N291" s="235" t="s">
        <v>40</v>
      </c>
      <c r="O291" s="90"/>
      <c r="P291" s="236">
        <f>O291*H291</f>
        <v>0</v>
      </c>
      <c r="Q291" s="236">
        <v>0.00132</v>
      </c>
      <c r="R291" s="236">
        <f>Q291*H291</f>
        <v>0.23641332000000001</v>
      </c>
      <c r="S291" s="236">
        <v>0</v>
      </c>
      <c r="T291" s="23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8" t="s">
        <v>235</v>
      </c>
      <c r="AT291" s="238" t="s">
        <v>147</v>
      </c>
      <c r="AU291" s="238" t="s">
        <v>82</v>
      </c>
      <c r="AY291" s="16" t="s">
        <v>144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6" t="s">
        <v>80</v>
      </c>
      <c r="BK291" s="239">
        <f>ROUND(I291*H291,2)</f>
        <v>0</v>
      </c>
      <c r="BL291" s="16" t="s">
        <v>235</v>
      </c>
      <c r="BM291" s="238" t="s">
        <v>500</v>
      </c>
    </row>
    <row r="292" s="13" customFormat="1">
      <c r="A292" s="13"/>
      <c r="B292" s="244"/>
      <c r="C292" s="245"/>
      <c r="D292" s="240" t="s">
        <v>155</v>
      </c>
      <c r="E292" s="246" t="s">
        <v>1</v>
      </c>
      <c r="F292" s="247" t="s">
        <v>224</v>
      </c>
      <c r="G292" s="245"/>
      <c r="H292" s="248">
        <v>30.289999999999999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4" t="s">
        <v>155</v>
      </c>
      <c r="AU292" s="254" t="s">
        <v>82</v>
      </c>
      <c r="AV292" s="13" t="s">
        <v>82</v>
      </c>
      <c r="AW292" s="13" t="s">
        <v>32</v>
      </c>
      <c r="AX292" s="13" t="s">
        <v>75</v>
      </c>
      <c r="AY292" s="254" t="s">
        <v>144</v>
      </c>
    </row>
    <row r="293" s="13" customFormat="1">
      <c r="A293" s="13"/>
      <c r="B293" s="244"/>
      <c r="C293" s="245"/>
      <c r="D293" s="240" t="s">
        <v>155</v>
      </c>
      <c r="E293" s="246" t="s">
        <v>1</v>
      </c>
      <c r="F293" s="247" t="s">
        <v>225</v>
      </c>
      <c r="G293" s="245"/>
      <c r="H293" s="248">
        <v>8.6400000000000006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4" t="s">
        <v>155</v>
      </c>
      <c r="AU293" s="254" t="s">
        <v>82</v>
      </c>
      <c r="AV293" s="13" t="s">
        <v>82</v>
      </c>
      <c r="AW293" s="13" t="s">
        <v>32</v>
      </c>
      <c r="AX293" s="13" t="s">
        <v>75</v>
      </c>
      <c r="AY293" s="254" t="s">
        <v>144</v>
      </c>
    </row>
    <row r="294" s="13" customFormat="1">
      <c r="A294" s="13"/>
      <c r="B294" s="244"/>
      <c r="C294" s="245"/>
      <c r="D294" s="240" t="s">
        <v>155</v>
      </c>
      <c r="E294" s="246" t="s">
        <v>1</v>
      </c>
      <c r="F294" s="247" t="s">
        <v>226</v>
      </c>
      <c r="G294" s="245"/>
      <c r="H294" s="248">
        <v>4.6900000000000004</v>
      </c>
      <c r="I294" s="249"/>
      <c r="J294" s="245"/>
      <c r="K294" s="245"/>
      <c r="L294" s="250"/>
      <c r="M294" s="251"/>
      <c r="N294" s="252"/>
      <c r="O294" s="252"/>
      <c r="P294" s="252"/>
      <c r="Q294" s="252"/>
      <c r="R294" s="252"/>
      <c r="S294" s="252"/>
      <c r="T294" s="25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4" t="s">
        <v>155</v>
      </c>
      <c r="AU294" s="254" t="s">
        <v>82</v>
      </c>
      <c r="AV294" s="13" t="s">
        <v>82</v>
      </c>
      <c r="AW294" s="13" t="s">
        <v>32</v>
      </c>
      <c r="AX294" s="13" t="s">
        <v>75</v>
      </c>
      <c r="AY294" s="254" t="s">
        <v>144</v>
      </c>
    </row>
    <row r="295" s="13" customFormat="1">
      <c r="A295" s="13"/>
      <c r="B295" s="244"/>
      <c r="C295" s="245"/>
      <c r="D295" s="240" t="s">
        <v>155</v>
      </c>
      <c r="E295" s="246" t="s">
        <v>1</v>
      </c>
      <c r="F295" s="247" t="s">
        <v>227</v>
      </c>
      <c r="G295" s="245"/>
      <c r="H295" s="248">
        <v>20.899999999999999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4" t="s">
        <v>155</v>
      </c>
      <c r="AU295" s="254" t="s">
        <v>82</v>
      </c>
      <c r="AV295" s="13" t="s">
        <v>82</v>
      </c>
      <c r="AW295" s="13" t="s">
        <v>32</v>
      </c>
      <c r="AX295" s="13" t="s">
        <v>75</v>
      </c>
      <c r="AY295" s="254" t="s">
        <v>144</v>
      </c>
    </row>
    <row r="296" s="13" customFormat="1">
      <c r="A296" s="13"/>
      <c r="B296" s="244"/>
      <c r="C296" s="245"/>
      <c r="D296" s="240" t="s">
        <v>155</v>
      </c>
      <c r="E296" s="246" t="s">
        <v>1</v>
      </c>
      <c r="F296" s="247" t="s">
        <v>228</v>
      </c>
      <c r="G296" s="245"/>
      <c r="H296" s="248">
        <v>16.350000000000001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4" t="s">
        <v>155</v>
      </c>
      <c r="AU296" s="254" t="s">
        <v>82</v>
      </c>
      <c r="AV296" s="13" t="s">
        <v>82</v>
      </c>
      <c r="AW296" s="13" t="s">
        <v>32</v>
      </c>
      <c r="AX296" s="13" t="s">
        <v>75</v>
      </c>
      <c r="AY296" s="254" t="s">
        <v>144</v>
      </c>
    </row>
    <row r="297" s="13" customFormat="1">
      <c r="A297" s="13"/>
      <c r="B297" s="244"/>
      <c r="C297" s="245"/>
      <c r="D297" s="240" t="s">
        <v>155</v>
      </c>
      <c r="E297" s="246" t="s">
        <v>1</v>
      </c>
      <c r="F297" s="247" t="s">
        <v>229</v>
      </c>
      <c r="G297" s="245"/>
      <c r="H297" s="248">
        <v>17.91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4" t="s">
        <v>155</v>
      </c>
      <c r="AU297" s="254" t="s">
        <v>82</v>
      </c>
      <c r="AV297" s="13" t="s">
        <v>82</v>
      </c>
      <c r="AW297" s="13" t="s">
        <v>32</v>
      </c>
      <c r="AX297" s="13" t="s">
        <v>75</v>
      </c>
      <c r="AY297" s="254" t="s">
        <v>144</v>
      </c>
    </row>
    <row r="298" s="13" customFormat="1">
      <c r="A298" s="13"/>
      <c r="B298" s="244"/>
      <c r="C298" s="245"/>
      <c r="D298" s="240" t="s">
        <v>155</v>
      </c>
      <c r="E298" s="246" t="s">
        <v>1</v>
      </c>
      <c r="F298" s="247" t="s">
        <v>230</v>
      </c>
      <c r="G298" s="245"/>
      <c r="H298" s="248">
        <v>27.609999999999999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4" t="s">
        <v>155</v>
      </c>
      <c r="AU298" s="254" t="s">
        <v>82</v>
      </c>
      <c r="AV298" s="13" t="s">
        <v>82</v>
      </c>
      <c r="AW298" s="13" t="s">
        <v>32</v>
      </c>
      <c r="AX298" s="13" t="s">
        <v>75</v>
      </c>
      <c r="AY298" s="254" t="s">
        <v>144</v>
      </c>
    </row>
    <row r="299" s="13" customFormat="1">
      <c r="A299" s="13"/>
      <c r="B299" s="244"/>
      <c r="C299" s="245"/>
      <c r="D299" s="240" t="s">
        <v>155</v>
      </c>
      <c r="E299" s="246" t="s">
        <v>1</v>
      </c>
      <c r="F299" s="247" t="s">
        <v>231</v>
      </c>
      <c r="G299" s="245"/>
      <c r="H299" s="248">
        <v>29.350000000000001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4" t="s">
        <v>155</v>
      </c>
      <c r="AU299" s="254" t="s">
        <v>82</v>
      </c>
      <c r="AV299" s="13" t="s">
        <v>82</v>
      </c>
      <c r="AW299" s="13" t="s">
        <v>32</v>
      </c>
      <c r="AX299" s="13" t="s">
        <v>75</v>
      </c>
      <c r="AY299" s="254" t="s">
        <v>144</v>
      </c>
    </row>
    <row r="300" s="14" customFormat="1">
      <c r="A300" s="14"/>
      <c r="B300" s="255"/>
      <c r="C300" s="256"/>
      <c r="D300" s="240" t="s">
        <v>155</v>
      </c>
      <c r="E300" s="257" t="s">
        <v>1</v>
      </c>
      <c r="F300" s="258" t="s">
        <v>180</v>
      </c>
      <c r="G300" s="256"/>
      <c r="H300" s="259">
        <v>155.74000000000001</v>
      </c>
      <c r="I300" s="260"/>
      <c r="J300" s="256"/>
      <c r="K300" s="256"/>
      <c r="L300" s="261"/>
      <c r="M300" s="262"/>
      <c r="N300" s="263"/>
      <c r="O300" s="263"/>
      <c r="P300" s="263"/>
      <c r="Q300" s="263"/>
      <c r="R300" s="263"/>
      <c r="S300" s="263"/>
      <c r="T300" s="26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5" t="s">
        <v>155</v>
      </c>
      <c r="AU300" s="265" t="s">
        <v>82</v>
      </c>
      <c r="AV300" s="14" t="s">
        <v>151</v>
      </c>
      <c r="AW300" s="14" t="s">
        <v>32</v>
      </c>
      <c r="AX300" s="14" t="s">
        <v>80</v>
      </c>
      <c r="AY300" s="265" t="s">
        <v>144</v>
      </c>
    </row>
    <row r="301" s="13" customFormat="1">
      <c r="A301" s="13"/>
      <c r="B301" s="244"/>
      <c r="C301" s="245"/>
      <c r="D301" s="240" t="s">
        <v>155</v>
      </c>
      <c r="E301" s="245"/>
      <c r="F301" s="247" t="s">
        <v>501</v>
      </c>
      <c r="G301" s="245"/>
      <c r="H301" s="248">
        <v>179.101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4" t="s">
        <v>155</v>
      </c>
      <c r="AU301" s="254" t="s">
        <v>82</v>
      </c>
      <c r="AV301" s="13" t="s">
        <v>82</v>
      </c>
      <c r="AW301" s="13" t="s">
        <v>4</v>
      </c>
      <c r="AX301" s="13" t="s">
        <v>80</v>
      </c>
      <c r="AY301" s="254" t="s">
        <v>144</v>
      </c>
    </row>
    <row r="302" s="2" customFormat="1" ht="14.4" customHeight="1">
      <c r="A302" s="37"/>
      <c r="B302" s="38"/>
      <c r="C302" s="266" t="s">
        <v>502</v>
      </c>
      <c r="D302" s="266" t="s">
        <v>203</v>
      </c>
      <c r="E302" s="267" t="s">
        <v>503</v>
      </c>
      <c r="F302" s="268" t="s">
        <v>504</v>
      </c>
      <c r="G302" s="269" t="s">
        <v>159</v>
      </c>
      <c r="H302" s="270">
        <v>188.05600000000001</v>
      </c>
      <c r="I302" s="271"/>
      <c r="J302" s="272">
        <f>ROUND(I302*H302,2)</f>
        <v>0</v>
      </c>
      <c r="K302" s="273"/>
      <c r="L302" s="274"/>
      <c r="M302" s="275" t="s">
        <v>1</v>
      </c>
      <c r="N302" s="276" t="s">
        <v>40</v>
      </c>
      <c r="O302" s="90"/>
      <c r="P302" s="236">
        <f>O302*H302</f>
        <v>0</v>
      </c>
      <c r="Q302" s="236">
        <v>0.0022000000000000001</v>
      </c>
      <c r="R302" s="236">
        <f>Q302*H302</f>
        <v>0.41372320000000007</v>
      </c>
      <c r="S302" s="236">
        <v>0</v>
      </c>
      <c r="T302" s="23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8" t="s">
        <v>318</v>
      </c>
      <c r="AT302" s="238" t="s">
        <v>203</v>
      </c>
      <c r="AU302" s="238" t="s">
        <v>82</v>
      </c>
      <c r="AY302" s="16" t="s">
        <v>144</v>
      </c>
      <c r="BE302" s="239">
        <f>IF(N302="základní",J302,0)</f>
        <v>0</v>
      </c>
      <c r="BF302" s="239">
        <f>IF(N302="snížená",J302,0)</f>
        <v>0</v>
      </c>
      <c r="BG302" s="239">
        <f>IF(N302="zákl. přenesená",J302,0)</f>
        <v>0</v>
      </c>
      <c r="BH302" s="239">
        <f>IF(N302="sníž. přenesená",J302,0)</f>
        <v>0</v>
      </c>
      <c r="BI302" s="239">
        <f>IF(N302="nulová",J302,0)</f>
        <v>0</v>
      </c>
      <c r="BJ302" s="16" t="s">
        <v>80</v>
      </c>
      <c r="BK302" s="239">
        <f>ROUND(I302*H302,2)</f>
        <v>0</v>
      </c>
      <c r="BL302" s="16" t="s">
        <v>235</v>
      </c>
      <c r="BM302" s="238" t="s">
        <v>505</v>
      </c>
    </row>
    <row r="303" s="13" customFormat="1">
      <c r="A303" s="13"/>
      <c r="B303" s="244"/>
      <c r="C303" s="245"/>
      <c r="D303" s="240" t="s">
        <v>155</v>
      </c>
      <c r="E303" s="245"/>
      <c r="F303" s="247" t="s">
        <v>506</v>
      </c>
      <c r="G303" s="245"/>
      <c r="H303" s="248">
        <v>188.05600000000001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4" t="s">
        <v>155</v>
      </c>
      <c r="AU303" s="254" t="s">
        <v>82</v>
      </c>
      <c r="AV303" s="13" t="s">
        <v>82</v>
      </c>
      <c r="AW303" s="13" t="s">
        <v>4</v>
      </c>
      <c r="AX303" s="13" t="s">
        <v>80</v>
      </c>
      <c r="AY303" s="254" t="s">
        <v>144</v>
      </c>
    </row>
    <row r="304" s="2" customFormat="1" ht="24.15" customHeight="1">
      <c r="A304" s="37"/>
      <c r="B304" s="38"/>
      <c r="C304" s="226" t="s">
        <v>507</v>
      </c>
      <c r="D304" s="226" t="s">
        <v>147</v>
      </c>
      <c r="E304" s="227" t="s">
        <v>508</v>
      </c>
      <c r="F304" s="228" t="s">
        <v>509</v>
      </c>
      <c r="G304" s="229" t="s">
        <v>150</v>
      </c>
      <c r="H304" s="230">
        <v>1.22</v>
      </c>
      <c r="I304" s="231"/>
      <c r="J304" s="232">
        <f>ROUND(I304*H304,2)</f>
        <v>0</v>
      </c>
      <c r="K304" s="233"/>
      <c r="L304" s="43"/>
      <c r="M304" s="234" t="s">
        <v>1</v>
      </c>
      <c r="N304" s="235" t="s">
        <v>40</v>
      </c>
      <c r="O304" s="90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8" t="s">
        <v>235</v>
      </c>
      <c r="AT304" s="238" t="s">
        <v>147</v>
      </c>
      <c r="AU304" s="238" t="s">
        <v>82</v>
      </c>
      <c r="AY304" s="16" t="s">
        <v>144</v>
      </c>
      <c r="BE304" s="239">
        <f>IF(N304="základní",J304,0)</f>
        <v>0</v>
      </c>
      <c r="BF304" s="239">
        <f>IF(N304="snížená",J304,0)</f>
        <v>0</v>
      </c>
      <c r="BG304" s="239">
        <f>IF(N304="zákl. přenesená",J304,0)</f>
        <v>0</v>
      </c>
      <c r="BH304" s="239">
        <f>IF(N304="sníž. přenesená",J304,0)</f>
        <v>0</v>
      </c>
      <c r="BI304" s="239">
        <f>IF(N304="nulová",J304,0)</f>
        <v>0</v>
      </c>
      <c r="BJ304" s="16" t="s">
        <v>80</v>
      </c>
      <c r="BK304" s="239">
        <f>ROUND(I304*H304,2)</f>
        <v>0</v>
      </c>
      <c r="BL304" s="16" t="s">
        <v>235</v>
      </c>
      <c r="BM304" s="238" t="s">
        <v>510</v>
      </c>
    </row>
    <row r="305" s="12" customFormat="1" ht="22.8" customHeight="1">
      <c r="A305" s="12"/>
      <c r="B305" s="210"/>
      <c r="C305" s="211"/>
      <c r="D305" s="212" t="s">
        <v>74</v>
      </c>
      <c r="E305" s="224" t="s">
        <v>511</v>
      </c>
      <c r="F305" s="224" t="s">
        <v>512</v>
      </c>
      <c r="G305" s="211"/>
      <c r="H305" s="211"/>
      <c r="I305" s="214"/>
      <c r="J305" s="225">
        <f>BK305</f>
        <v>0</v>
      </c>
      <c r="K305" s="211"/>
      <c r="L305" s="216"/>
      <c r="M305" s="217"/>
      <c r="N305" s="218"/>
      <c r="O305" s="218"/>
      <c r="P305" s="219">
        <f>SUM(P306:P330)</f>
        <v>0</v>
      </c>
      <c r="Q305" s="218"/>
      <c r="R305" s="219">
        <f>SUM(R306:R330)</f>
        <v>0.24235000000000001</v>
      </c>
      <c r="S305" s="218"/>
      <c r="T305" s="220">
        <f>SUM(T306:T330)</f>
        <v>0.23219999999999999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21" t="s">
        <v>82</v>
      </c>
      <c r="AT305" s="222" t="s">
        <v>74</v>
      </c>
      <c r="AU305" s="222" t="s">
        <v>80</v>
      </c>
      <c r="AY305" s="221" t="s">
        <v>144</v>
      </c>
      <c r="BK305" s="223">
        <f>SUM(BK306:BK330)</f>
        <v>0</v>
      </c>
    </row>
    <row r="306" s="2" customFormat="1" ht="24.15" customHeight="1">
      <c r="A306" s="37"/>
      <c r="B306" s="38"/>
      <c r="C306" s="226" t="s">
        <v>513</v>
      </c>
      <c r="D306" s="226" t="s">
        <v>147</v>
      </c>
      <c r="E306" s="227" t="s">
        <v>514</v>
      </c>
      <c r="F306" s="228" t="s">
        <v>515</v>
      </c>
      <c r="G306" s="229" t="s">
        <v>200</v>
      </c>
      <c r="H306" s="230">
        <v>8</v>
      </c>
      <c r="I306" s="231"/>
      <c r="J306" s="232">
        <f>ROUND(I306*H306,2)</f>
        <v>0</v>
      </c>
      <c r="K306" s="233"/>
      <c r="L306" s="43"/>
      <c r="M306" s="234" t="s">
        <v>1</v>
      </c>
      <c r="N306" s="235" t="s">
        <v>40</v>
      </c>
      <c r="O306" s="90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8" t="s">
        <v>235</v>
      </c>
      <c r="AT306" s="238" t="s">
        <v>147</v>
      </c>
      <c r="AU306" s="238" t="s">
        <v>82</v>
      </c>
      <c r="AY306" s="16" t="s">
        <v>144</v>
      </c>
      <c r="BE306" s="239">
        <f>IF(N306="základní",J306,0)</f>
        <v>0</v>
      </c>
      <c r="BF306" s="239">
        <f>IF(N306="snížená",J306,0)</f>
        <v>0</v>
      </c>
      <c r="BG306" s="239">
        <f>IF(N306="zákl. přenesená",J306,0)</f>
        <v>0</v>
      </c>
      <c r="BH306" s="239">
        <f>IF(N306="sníž. přenesená",J306,0)</f>
        <v>0</v>
      </c>
      <c r="BI306" s="239">
        <f>IF(N306="nulová",J306,0)</f>
        <v>0</v>
      </c>
      <c r="BJ306" s="16" t="s">
        <v>80</v>
      </c>
      <c r="BK306" s="239">
        <f>ROUND(I306*H306,2)</f>
        <v>0</v>
      </c>
      <c r="BL306" s="16" t="s">
        <v>235</v>
      </c>
      <c r="BM306" s="238" t="s">
        <v>516</v>
      </c>
    </row>
    <row r="307" s="2" customFormat="1" ht="24.15" customHeight="1">
      <c r="A307" s="37"/>
      <c r="B307" s="38"/>
      <c r="C307" s="266" t="s">
        <v>517</v>
      </c>
      <c r="D307" s="266" t="s">
        <v>203</v>
      </c>
      <c r="E307" s="267" t="s">
        <v>518</v>
      </c>
      <c r="F307" s="268" t="s">
        <v>519</v>
      </c>
      <c r="G307" s="269" t="s">
        <v>200</v>
      </c>
      <c r="H307" s="270">
        <v>1</v>
      </c>
      <c r="I307" s="271"/>
      <c r="J307" s="272">
        <f>ROUND(I307*H307,2)</f>
        <v>0</v>
      </c>
      <c r="K307" s="273"/>
      <c r="L307" s="274"/>
      <c r="M307" s="275" t="s">
        <v>1</v>
      </c>
      <c r="N307" s="276" t="s">
        <v>40</v>
      </c>
      <c r="O307" s="90"/>
      <c r="P307" s="236">
        <f>O307*H307</f>
        <v>0</v>
      </c>
      <c r="Q307" s="236">
        <v>0.017500000000000002</v>
      </c>
      <c r="R307" s="236">
        <f>Q307*H307</f>
        <v>0.017500000000000002</v>
      </c>
      <c r="S307" s="236">
        <v>0</v>
      </c>
      <c r="T307" s="23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8" t="s">
        <v>318</v>
      </c>
      <c r="AT307" s="238" t="s">
        <v>203</v>
      </c>
      <c r="AU307" s="238" t="s">
        <v>82</v>
      </c>
      <c r="AY307" s="16" t="s">
        <v>144</v>
      </c>
      <c r="BE307" s="239">
        <f>IF(N307="základní",J307,0)</f>
        <v>0</v>
      </c>
      <c r="BF307" s="239">
        <f>IF(N307="snížená",J307,0)</f>
        <v>0</v>
      </c>
      <c r="BG307" s="239">
        <f>IF(N307="zákl. přenesená",J307,0)</f>
        <v>0</v>
      </c>
      <c r="BH307" s="239">
        <f>IF(N307="sníž. přenesená",J307,0)</f>
        <v>0</v>
      </c>
      <c r="BI307" s="239">
        <f>IF(N307="nulová",J307,0)</f>
        <v>0</v>
      </c>
      <c r="BJ307" s="16" t="s">
        <v>80</v>
      </c>
      <c r="BK307" s="239">
        <f>ROUND(I307*H307,2)</f>
        <v>0</v>
      </c>
      <c r="BL307" s="16" t="s">
        <v>235</v>
      </c>
      <c r="BM307" s="238" t="s">
        <v>520</v>
      </c>
    </row>
    <row r="308" s="2" customFormat="1" ht="24.15" customHeight="1">
      <c r="A308" s="37"/>
      <c r="B308" s="38"/>
      <c r="C308" s="266" t="s">
        <v>521</v>
      </c>
      <c r="D308" s="266" t="s">
        <v>203</v>
      </c>
      <c r="E308" s="267" t="s">
        <v>522</v>
      </c>
      <c r="F308" s="268" t="s">
        <v>523</v>
      </c>
      <c r="G308" s="269" t="s">
        <v>200</v>
      </c>
      <c r="H308" s="270">
        <v>7</v>
      </c>
      <c r="I308" s="271"/>
      <c r="J308" s="272">
        <f>ROUND(I308*H308,2)</f>
        <v>0</v>
      </c>
      <c r="K308" s="273"/>
      <c r="L308" s="274"/>
      <c r="M308" s="275" t="s">
        <v>1</v>
      </c>
      <c r="N308" s="276" t="s">
        <v>40</v>
      </c>
      <c r="O308" s="90"/>
      <c r="P308" s="236">
        <f>O308*H308</f>
        <v>0</v>
      </c>
      <c r="Q308" s="236">
        <v>0.0195</v>
      </c>
      <c r="R308" s="236">
        <f>Q308*H308</f>
        <v>0.13650000000000001</v>
      </c>
      <c r="S308" s="236">
        <v>0</v>
      </c>
      <c r="T308" s="23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8" t="s">
        <v>318</v>
      </c>
      <c r="AT308" s="238" t="s">
        <v>203</v>
      </c>
      <c r="AU308" s="238" t="s">
        <v>82</v>
      </c>
      <c r="AY308" s="16" t="s">
        <v>144</v>
      </c>
      <c r="BE308" s="239">
        <f>IF(N308="základní",J308,0)</f>
        <v>0</v>
      </c>
      <c r="BF308" s="239">
        <f>IF(N308="snížená",J308,0)</f>
        <v>0</v>
      </c>
      <c r="BG308" s="239">
        <f>IF(N308="zákl. přenesená",J308,0)</f>
        <v>0</v>
      </c>
      <c r="BH308" s="239">
        <f>IF(N308="sníž. přenesená",J308,0)</f>
        <v>0</v>
      </c>
      <c r="BI308" s="239">
        <f>IF(N308="nulová",J308,0)</f>
        <v>0</v>
      </c>
      <c r="BJ308" s="16" t="s">
        <v>80</v>
      </c>
      <c r="BK308" s="239">
        <f>ROUND(I308*H308,2)</f>
        <v>0</v>
      </c>
      <c r="BL308" s="16" t="s">
        <v>235</v>
      </c>
      <c r="BM308" s="238" t="s">
        <v>524</v>
      </c>
    </row>
    <row r="309" s="2" customFormat="1" ht="24.15" customHeight="1">
      <c r="A309" s="37"/>
      <c r="B309" s="38"/>
      <c r="C309" s="226" t="s">
        <v>525</v>
      </c>
      <c r="D309" s="226" t="s">
        <v>147</v>
      </c>
      <c r="E309" s="227" t="s">
        <v>526</v>
      </c>
      <c r="F309" s="228" t="s">
        <v>527</v>
      </c>
      <c r="G309" s="229" t="s">
        <v>200</v>
      </c>
      <c r="H309" s="230">
        <v>1</v>
      </c>
      <c r="I309" s="231"/>
      <c r="J309" s="232">
        <f>ROUND(I309*H309,2)</f>
        <v>0</v>
      </c>
      <c r="K309" s="233"/>
      <c r="L309" s="43"/>
      <c r="M309" s="234" t="s">
        <v>1</v>
      </c>
      <c r="N309" s="235" t="s">
        <v>40</v>
      </c>
      <c r="O309" s="90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8" t="s">
        <v>235</v>
      </c>
      <c r="AT309" s="238" t="s">
        <v>147</v>
      </c>
      <c r="AU309" s="238" t="s">
        <v>82</v>
      </c>
      <c r="AY309" s="16" t="s">
        <v>144</v>
      </c>
      <c r="BE309" s="239">
        <f>IF(N309="základní",J309,0)</f>
        <v>0</v>
      </c>
      <c r="BF309" s="239">
        <f>IF(N309="snížená",J309,0)</f>
        <v>0</v>
      </c>
      <c r="BG309" s="239">
        <f>IF(N309="zákl. přenesená",J309,0)</f>
        <v>0</v>
      </c>
      <c r="BH309" s="239">
        <f>IF(N309="sníž. přenesená",J309,0)</f>
        <v>0</v>
      </c>
      <c r="BI309" s="239">
        <f>IF(N309="nulová",J309,0)</f>
        <v>0</v>
      </c>
      <c r="BJ309" s="16" t="s">
        <v>80</v>
      </c>
      <c r="BK309" s="239">
        <f>ROUND(I309*H309,2)</f>
        <v>0</v>
      </c>
      <c r="BL309" s="16" t="s">
        <v>235</v>
      </c>
      <c r="BM309" s="238" t="s">
        <v>528</v>
      </c>
    </row>
    <row r="310" s="2" customFormat="1" ht="24.15" customHeight="1">
      <c r="A310" s="37"/>
      <c r="B310" s="38"/>
      <c r="C310" s="266" t="s">
        <v>529</v>
      </c>
      <c r="D310" s="266" t="s">
        <v>203</v>
      </c>
      <c r="E310" s="267" t="s">
        <v>530</v>
      </c>
      <c r="F310" s="268" t="s">
        <v>531</v>
      </c>
      <c r="G310" s="269" t="s">
        <v>200</v>
      </c>
      <c r="H310" s="270">
        <v>1</v>
      </c>
      <c r="I310" s="271"/>
      <c r="J310" s="272">
        <f>ROUND(I310*H310,2)</f>
        <v>0</v>
      </c>
      <c r="K310" s="273"/>
      <c r="L310" s="274"/>
      <c r="M310" s="275" t="s">
        <v>1</v>
      </c>
      <c r="N310" s="276" t="s">
        <v>40</v>
      </c>
      <c r="O310" s="90"/>
      <c r="P310" s="236">
        <f>O310*H310</f>
        <v>0</v>
      </c>
      <c r="Q310" s="236">
        <v>0.0195</v>
      </c>
      <c r="R310" s="236">
        <f>Q310*H310</f>
        <v>0.0195</v>
      </c>
      <c r="S310" s="236">
        <v>0</v>
      </c>
      <c r="T310" s="237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8" t="s">
        <v>318</v>
      </c>
      <c r="AT310" s="238" t="s">
        <v>203</v>
      </c>
      <c r="AU310" s="238" t="s">
        <v>82</v>
      </c>
      <c r="AY310" s="16" t="s">
        <v>144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6" t="s">
        <v>80</v>
      </c>
      <c r="BK310" s="239">
        <f>ROUND(I310*H310,2)</f>
        <v>0</v>
      </c>
      <c r="BL310" s="16" t="s">
        <v>235</v>
      </c>
      <c r="BM310" s="238" t="s">
        <v>532</v>
      </c>
    </row>
    <row r="311" s="2" customFormat="1" ht="14.4" customHeight="1">
      <c r="A311" s="37"/>
      <c r="B311" s="38"/>
      <c r="C311" s="226" t="s">
        <v>533</v>
      </c>
      <c r="D311" s="226" t="s">
        <v>147</v>
      </c>
      <c r="E311" s="227" t="s">
        <v>534</v>
      </c>
      <c r="F311" s="228" t="s">
        <v>535</v>
      </c>
      <c r="G311" s="229" t="s">
        <v>200</v>
      </c>
      <c r="H311" s="230">
        <v>8</v>
      </c>
      <c r="I311" s="231"/>
      <c r="J311" s="232">
        <f>ROUND(I311*H311,2)</f>
        <v>0</v>
      </c>
      <c r="K311" s="233"/>
      <c r="L311" s="43"/>
      <c r="M311" s="234" t="s">
        <v>1</v>
      </c>
      <c r="N311" s="235" t="s">
        <v>40</v>
      </c>
      <c r="O311" s="90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8" t="s">
        <v>235</v>
      </c>
      <c r="AT311" s="238" t="s">
        <v>147</v>
      </c>
      <c r="AU311" s="238" t="s">
        <v>82</v>
      </c>
      <c r="AY311" s="16" t="s">
        <v>144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6" t="s">
        <v>80</v>
      </c>
      <c r="BK311" s="239">
        <f>ROUND(I311*H311,2)</f>
        <v>0</v>
      </c>
      <c r="BL311" s="16" t="s">
        <v>235</v>
      </c>
      <c r="BM311" s="238" t="s">
        <v>536</v>
      </c>
    </row>
    <row r="312" s="2" customFormat="1" ht="14.4" customHeight="1">
      <c r="A312" s="37"/>
      <c r="B312" s="38"/>
      <c r="C312" s="266" t="s">
        <v>537</v>
      </c>
      <c r="D312" s="266" t="s">
        <v>203</v>
      </c>
      <c r="E312" s="267" t="s">
        <v>538</v>
      </c>
      <c r="F312" s="268" t="s">
        <v>539</v>
      </c>
      <c r="G312" s="269" t="s">
        <v>200</v>
      </c>
      <c r="H312" s="270">
        <v>8</v>
      </c>
      <c r="I312" s="271"/>
      <c r="J312" s="272">
        <f>ROUND(I312*H312,2)</f>
        <v>0</v>
      </c>
      <c r="K312" s="273"/>
      <c r="L312" s="274"/>
      <c r="M312" s="275" t="s">
        <v>1</v>
      </c>
      <c r="N312" s="276" t="s">
        <v>40</v>
      </c>
      <c r="O312" s="90"/>
      <c r="P312" s="236">
        <f>O312*H312</f>
        <v>0</v>
      </c>
      <c r="Q312" s="236">
        <v>0.00014999999999999999</v>
      </c>
      <c r="R312" s="236">
        <f>Q312*H312</f>
        <v>0.0011999999999999999</v>
      </c>
      <c r="S312" s="236">
        <v>0</v>
      </c>
      <c r="T312" s="23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38" t="s">
        <v>318</v>
      </c>
      <c r="AT312" s="238" t="s">
        <v>203</v>
      </c>
      <c r="AU312" s="238" t="s">
        <v>82</v>
      </c>
      <c r="AY312" s="16" t="s">
        <v>144</v>
      </c>
      <c r="BE312" s="239">
        <f>IF(N312="základní",J312,0)</f>
        <v>0</v>
      </c>
      <c r="BF312" s="239">
        <f>IF(N312="snížená",J312,0)</f>
        <v>0</v>
      </c>
      <c r="BG312" s="239">
        <f>IF(N312="zákl. přenesená",J312,0)</f>
        <v>0</v>
      </c>
      <c r="BH312" s="239">
        <f>IF(N312="sníž. přenesená",J312,0)</f>
        <v>0</v>
      </c>
      <c r="BI312" s="239">
        <f>IF(N312="nulová",J312,0)</f>
        <v>0</v>
      </c>
      <c r="BJ312" s="16" t="s">
        <v>80</v>
      </c>
      <c r="BK312" s="239">
        <f>ROUND(I312*H312,2)</f>
        <v>0</v>
      </c>
      <c r="BL312" s="16" t="s">
        <v>235</v>
      </c>
      <c r="BM312" s="238" t="s">
        <v>540</v>
      </c>
    </row>
    <row r="313" s="2" customFormat="1" ht="14.4" customHeight="1">
      <c r="A313" s="37"/>
      <c r="B313" s="38"/>
      <c r="C313" s="226" t="s">
        <v>541</v>
      </c>
      <c r="D313" s="226" t="s">
        <v>147</v>
      </c>
      <c r="E313" s="227" t="s">
        <v>542</v>
      </c>
      <c r="F313" s="228" t="s">
        <v>543</v>
      </c>
      <c r="G313" s="229" t="s">
        <v>200</v>
      </c>
      <c r="H313" s="230">
        <v>8</v>
      </c>
      <c r="I313" s="231"/>
      <c r="J313" s="232">
        <f>ROUND(I313*H313,2)</f>
        <v>0</v>
      </c>
      <c r="K313" s="233"/>
      <c r="L313" s="43"/>
      <c r="M313" s="234" t="s">
        <v>1</v>
      </c>
      <c r="N313" s="235" t="s">
        <v>40</v>
      </c>
      <c r="O313" s="90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8" t="s">
        <v>235</v>
      </c>
      <c r="AT313" s="238" t="s">
        <v>147</v>
      </c>
      <c r="AU313" s="238" t="s">
        <v>82</v>
      </c>
      <c r="AY313" s="16" t="s">
        <v>144</v>
      </c>
      <c r="BE313" s="239">
        <f>IF(N313="základní",J313,0)</f>
        <v>0</v>
      </c>
      <c r="BF313" s="239">
        <f>IF(N313="snížená",J313,0)</f>
        <v>0</v>
      </c>
      <c r="BG313" s="239">
        <f>IF(N313="zákl. přenesená",J313,0)</f>
        <v>0</v>
      </c>
      <c r="BH313" s="239">
        <f>IF(N313="sníž. přenesená",J313,0)</f>
        <v>0</v>
      </c>
      <c r="BI313" s="239">
        <f>IF(N313="nulová",J313,0)</f>
        <v>0</v>
      </c>
      <c r="BJ313" s="16" t="s">
        <v>80</v>
      </c>
      <c r="BK313" s="239">
        <f>ROUND(I313*H313,2)</f>
        <v>0</v>
      </c>
      <c r="BL313" s="16" t="s">
        <v>235</v>
      </c>
      <c r="BM313" s="238" t="s">
        <v>544</v>
      </c>
    </row>
    <row r="314" s="2" customFormat="1" ht="24.15" customHeight="1">
      <c r="A314" s="37"/>
      <c r="B314" s="38"/>
      <c r="C314" s="266" t="s">
        <v>545</v>
      </c>
      <c r="D314" s="266" t="s">
        <v>203</v>
      </c>
      <c r="E314" s="267" t="s">
        <v>546</v>
      </c>
      <c r="F314" s="268" t="s">
        <v>547</v>
      </c>
      <c r="G314" s="269" t="s">
        <v>200</v>
      </c>
      <c r="H314" s="270">
        <v>8</v>
      </c>
      <c r="I314" s="271"/>
      <c r="J314" s="272">
        <f>ROUND(I314*H314,2)</f>
        <v>0</v>
      </c>
      <c r="K314" s="273"/>
      <c r="L314" s="274"/>
      <c r="M314" s="275" t="s">
        <v>1</v>
      </c>
      <c r="N314" s="276" t="s">
        <v>40</v>
      </c>
      <c r="O314" s="90"/>
      <c r="P314" s="236">
        <f>O314*H314</f>
        <v>0</v>
      </c>
      <c r="Q314" s="236">
        <v>0.0011999999999999999</v>
      </c>
      <c r="R314" s="236">
        <f>Q314*H314</f>
        <v>0.0095999999999999992</v>
      </c>
      <c r="S314" s="236">
        <v>0</v>
      </c>
      <c r="T314" s="237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8" t="s">
        <v>318</v>
      </c>
      <c r="AT314" s="238" t="s">
        <v>203</v>
      </c>
      <c r="AU314" s="238" t="s">
        <v>82</v>
      </c>
      <c r="AY314" s="16" t="s">
        <v>144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6" t="s">
        <v>80</v>
      </c>
      <c r="BK314" s="239">
        <f>ROUND(I314*H314,2)</f>
        <v>0</v>
      </c>
      <c r="BL314" s="16" t="s">
        <v>235</v>
      </c>
      <c r="BM314" s="238" t="s">
        <v>548</v>
      </c>
    </row>
    <row r="315" s="2" customFormat="1" ht="14.4" customHeight="1">
      <c r="A315" s="37"/>
      <c r="B315" s="38"/>
      <c r="C315" s="226" t="s">
        <v>549</v>
      </c>
      <c r="D315" s="226" t="s">
        <v>147</v>
      </c>
      <c r="E315" s="227" t="s">
        <v>550</v>
      </c>
      <c r="F315" s="228" t="s">
        <v>551</v>
      </c>
      <c r="G315" s="229" t="s">
        <v>200</v>
      </c>
      <c r="H315" s="230">
        <v>1</v>
      </c>
      <c r="I315" s="231"/>
      <c r="J315" s="232">
        <f>ROUND(I315*H315,2)</f>
        <v>0</v>
      </c>
      <c r="K315" s="233"/>
      <c r="L315" s="43"/>
      <c r="M315" s="234" t="s">
        <v>1</v>
      </c>
      <c r="N315" s="235" t="s">
        <v>40</v>
      </c>
      <c r="O315" s="90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8" t="s">
        <v>235</v>
      </c>
      <c r="AT315" s="238" t="s">
        <v>147</v>
      </c>
      <c r="AU315" s="238" t="s">
        <v>82</v>
      </c>
      <c r="AY315" s="16" t="s">
        <v>144</v>
      </c>
      <c r="BE315" s="239">
        <f>IF(N315="základní",J315,0)</f>
        <v>0</v>
      </c>
      <c r="BF315" s="239">
        <f>IF(N315="snížená",J315,0)</f>
        <v>0</v>
      </c>
      <c r="BG315" s="239">
        <f>IF(N315="zákl. přenesená",J315,0)</f>
        <v>0</v>
      </c>
      <c r="BH315" s="239">
        <f>IF(N315="sníž. přenesená",J315,0)</f>
        <v>0</v>
      </c>
      <c r="BI315" s="239">
        <f>IF(N315="nulová",J315,0)</f>
        <v>0</v>
      </c>
      <c r="BJ315" s="16" t="s">
        <v>80</v>
      </c>
      <c r="BK315" s="239">
        <f>ROUND(I315*H315,2)</f>
        <v>0</v>
      </c>
      <c r="BL315" s="16" t="s">
        <v>235</v>
      </c>
      <c r="BM315" s="238" t="s">
        <v>552</v>
      </c>
    </row>
    <row r="316" s="2" customFormat="1" ht="24.15" customHeight="1">
      <c r="A316" s="37"/>
      <c r="B316" s="38"/>
      <c r="C316" s="266" t="s">
        <v>553</v>
      </c>
      <c r="D316" s="266" t="s">
        <v>203</v>
      </c>
      <c r="E316" s="267" t="s">
        <v>554</v>
      </c>
      <c r="F316" s="268" t="s">
        <v>555</v>
      </c>
      <c r="G316" s="269" t="s">
        <v>200</v>
      </c>
      <c r="H316" s="270">
        <v>1</v>
      </c>
      <c r="I316" s="271"/>
      <c r="J316" s="272">
        <f>ROUND(I316*H316,2)</f>
        <v>0</v>
      </c>
      <c r="K316" s="273"/>
      <c r="L316" s="274"/>
      <c r="M316" s="275" t="s">
        <v>1</v>
      </c>
      <c r="N316" s="276" t="s">
        <v>40</v>
      </c>
      <c r="O316" s="90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38" t="s">
        <v>318</v>
      </c>
      <c r="AT316" s="238" t="s">
        <v>203</v>
      </c>
      <c r="AU316" s="238" t="s">
        <v>82</v>
      </c>
      <c r="AY316" s="16" t="s">
        <v>144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6" t="s">
        <v>80</v>
      </c>
      <c r="BK316" s="239">
        <f>ROUND(I316*H316,2)</f>
        <v>0</v>
      </c>
      <c r="BL316" s="16" t="s">
        <v>235</v>
      </c>
      <c r="BM316" s="238" t="s">
        <v>556</v>
      </c>
    </row>
    <row r="317" s="2" customFormat="1" ht="24.15" customHeight="1">
      <c r="A317" s="37"/>
      <c r="B317" s="38"/>
      <c r="C317" s="226" t="s">
        <v>557</v>
      </c>
      <c r="D317" s="226" t="s">
        <v>147</v>
      </c>
      <c r="E317" s="227" t="s">
        <v>558</v>
      </c>
      <c r="F317" s="228" t="s">
        <v>559</v>
      </c>
      <c r="G317" s="229" t="s">
        <v>200</v>
      </c>
      <c r="H317" s="230">
        <v>9</v>
      </c>
      <c r="I317" s="231"/>
      <c r="J317" s="232">
        <f>ROUND(I317*H317,2)</f>
        <v>0</v>
      </c>
      <c r="K317" s="233"/>
      <c r="L317" s="43"/>
      <c r="M317" s="234" t="s">
        <v>1</v>
      </c>
      <c r="N317" s="235" t="s">
        <v>40</v>
      </c>
      <c r="O317" s="90"/>
      <c r="P317" s="236">
        <f>O317*H317</f>
        <v>0</v>
      </c>
      <c r="Q317" s="236">
        <v>0</v>
      </c>
      <c r="R317" s="236">
        <f>Q317*H317</f>
        <v>0</v>
      </c>
      <c r="S317" s="236">
        <v>0.0018</v>
      </c>
      <c r="T317" s="237">
        <f>S317*H317</f>
        <v>0.016199999999999999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8" t="s">
        <v>235</v>
      </c>
      <c r="AT317" s="238" t="s">
        <v>147</v>
      </c>
      <c r="AU317" s="238" t="s">
        <v>82</v>
      </c>
      <c r="AY317" s="16" t="s">
        <v>144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6" t="s">
        <v>80</v>
      </c>
      <c r="BK317" s="239">
        <f>ROUND(I317*H317,2)</f>
        <v>0</v>
      </c>
      <c r="BL317" s="16" t="s">
        <v>235</v>
      </c>
      <c r="BM317" s="238" t="s">
        <v>560</v>
      </c>
    </row>
    <row r="318" s="2" customFormat="1" ht="24.15" customHeight="1">
      <c r="A318" s="37"/>
      <c r="B318" s="38"/>
      <c r="C318" s="226" t="s">
        <v>561</v>
      </c>
      <c r="D318" s="226" t="s">
        <v>147</v>
      </c>
      <c r="E318" s="227" t="s">
        <v>562</v>
      </c>
      <c r="F318" s="228" t="s">
        <v>563</v>
      </c>
      <c r="G318" s="229" t="s">
        <v>200</v>
      </c>
      <c r="H318" s="230">
        <v>9</v>
      </c>
      <c r="I318" s="231"/>
      <c r="J318" s="232">
        <f>ROUND(I318*H318,2)</f>
        <v>0</v>
      </c>
      <c r="K318" s="233"/>
      <c r="L318" s="43"/>
      <c r="M318" s="234" t="s">
        <v>1</v>
      </c>
      <c r="N318" s="235" t="s">
        <v>40</v>
      </c>
      <c r="O318" s="90"/>
      <c r="P318" s="236">
        <f>O318*H318</f>
        <v>0</v>
      </c>
      <c r="Q318" s="236">
        <v>0</v>
      </c>
      <c r="R318" s="236">
        <f>Q318*H318</f>
        <v>0</v>
      </c>
      <c r="S318" s="236">
        <v>0.024</v>
      </c>
      <c r="T318" s="237">
        <f>S318*H318</f>
        <v>0.216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8" t="s">
        <v>235</v>
      </c>
      <c r="AT318" s="238" t="s">
        <v>147</v>
      </c>
      <c r="AU318" s="238" t="s">
        <v>82</v>
      </c>
      <c r="AY318" s="16" t="s">
        <v>144</v>
      </c>
      <c r="BE318" s="239">
        <f>IF(N318="základní",J318,0)</f>
        <v>0</v>
      </c>
      <c r="BF318" s="239">
        <f>IF(N318="snížená",J318,0)</f>
        <v>0</v>
      </c>
      <c r="BG318" s="239">
        <f>IF(N318="zákl. přenesená",J318,0)</f>
        <v>0</v>
      </c>
      <c r="BH318" s="239">
        <f>IF(N318="sníž. přenesená",J318,0)</f>
        <v>0</v>
      </c>
      <c r="BI318" s="239">
        <f>IF(N318="nulová",J318,0)</f>
        <v>0</v>
      </c>
      <c r="BJ318" s="16" t="s">
        <v>80</v>
      </c>
      <c r="BK318" s="239">
        <f>ROUND(I318*H318,2)</f>
        <v>0</v>
      </c>
      <c r="BL318" s="16" t="s">
        <v>235</v>
      </c>
      <c r="BM318" s="238" t="s">
        <v>564</v>
      </c>
    </row>
    <row r="319" s="2" customFormat="1" ht="24.15" customHeight="1">
      <c r="A319" s="37"/>
      <c r="B319" s="38"/>
      <c r="C319" s="226" t="s">
        <v>565</v>
      </c>
      <c r="D319" s="226" t="s">
        <v>147</v>
      </c>
      <c r="E319" s="227" t="s">
        <v>566</v>
      </c>
      <c r="F319" s="228" t="s">
        <v>567</v>
      </c>
      <c r="G319" s="229" t="s">
        <v>200</v>
      </c>
      <c r="H319" s="230">
        <v>16</v>
      </c>
      <c r="I319" s="231"/>
      <c r="J319" s="232">
        <f>ROUND(I319*H319,2)</f>
        <v>0</v>
      </c>
      <c r="K319" s="233"/>
      <c r="L319" s="43"/>
      <c r="M319" s="234" t="s">
        <v>1</v>
      </c>
      <c r="N319" s="235" t="s">
        <v>40</v>
      </c>
      <c r="O319" s="90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8" t="s">
        <v>235</v>
      </c>
      <c r="AT319" s="238" t="s">
        <v>147</v>
      </c>
      <c r="AU319" s="238" t="s">
        <v>82</v>
      </c>
      <c r="AY319" s="16" t="s">
        <v>144</v>
      </c>
      <c r="BE319" s="239">
        <f>IF(N319="základní",J319,0)</f>
        <v>0</v>
      </c>
      <c r="BF319" s="239">
        <f>IF(N319="snížená",J319,0)</f>
        <v>0</v>
      </c>
      <c r="BG319" s="239">
        <f>IF(N319="zákl. přenesená",J319,0)</f>
        <v>0</v>
      </c>
      <c r="BH319" s="239">
        <f>IF(N319="sníž. přenesená",J319,0)</f>
        <v>0</v>
      </c>
      <c r="BI319" s="239">
        <f>IF(N319="nulová",J319,0)</f>
        <v>0</v>
      </c>
      <c r="BJ319" s="16" t="s">
        <v>80</v>
      </c>
      <c r="BK319" s="239">
        <f>ROUND(I319*H319,2)</f>
        <v>0</v>
      </c>
      <c r="BL319" s="16" t="s">
        <v>235</v>
      </c>
      <c r="BM319" s="238" t="s">
        <v>568</v>
      </c>
    </row>
    <row r="320" s="2" customFormat="1" ht="24.15" customHeight="1">
      <c r="A320" s="37"/>
      <c r="B320" s="38"/>
      <c r="C320" s="226" t="s">
        <v>569</v>
      </c>
      <c r="D320" s="226" t="s">
        <v>147</v>
      </c>
      <c r="E320" s="227" t="s">
        <v>570</v>
      </c>
      <c r="F320" s="228" t="s">
        <v>571</v>
      </c>
      <c r="G320" s="229" t="s">
        <v>200</v>
      </c>
      <c r="H320" s="230">
        <v>3</v>
      </c>
      <c r="I320" s="231"/>
      <c r="J320" s="232">
        <f>ROUND(I320*H320,2)</f>
        <v>0</v>
      </c>
      <c r="K320" s="233"/>
      <c r="L320" s="43"/>
      <c r="M320" s="234" t="s">
        <v>1</v>
      </c>
      <c r="N320" s="235" t="s">
        <v>40</v>
      </c>
      <c r="O320" s="90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8" t="s">
        <v>235</v>
      </c>
      <c r="AT320" s="238" t="s">
        <v>147</v>
      </c>
      <c r="AU320" s="238" t="s">
        <v>82</v>
      </c>
      <c r="AY320" s="16" t="s">
        <v>144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6" t="s">
        <v>80</v>
      </c>
      <c r="BK320" s="239">
        <f>ROUND(I320*H320,2)</f>
        <v>0</v>
      </c>
      <c r="BL320" s="16" t="s">
        <v>235</v>
      </c>
      <c r="BM320" s="238" t="s">
        <v>572</v>
      </c>
    </row>
    <row r="321" s="2" customFormat="1" ht="14.4" customHeight="1">
      <c r="A321" s="37"/>
      <c r="B321" s="38"/>
      <c r="C321" s="266" t="s">
        <v>573</v>
      </c>
      <c r="D321" s="266" t="s">
        <v>203</v>
      </c>
      <c r="E321" s="267" t="s">
        <v>574</v>
      </c>
      <c r="F321" s="268" t="s">
        <v>575</v>
      </c>
      <c r="G321" s="269" t="s">
        <v>260</v>
      </c>
      <c r="H321" s="270">
        <v>3.2999999999999998</v>
      </c>
      <c r="I321" s="271"/>
      <c r="J321" s="272">
        <f>ROUND(I321*H321,2)</f>
        <v>0</v>
      </c>
      <c r="K321" s="273"/>
      <c r="L321" s="274"/>
      <c r="M321" s="275" t="s">
        <v>1</v>
      </c>
      <c r="N321" s="276" t="s">
        <v>40</v>
      </c>
      <c r="O321" s="90"/>
      <c r="P321" s="236">
        <f>O321*H321</f>
        <v>0</v>
      </c>
      <c r="Q321" s="236">
        <v>0.0030000000000000001</v>
      </c>
      <c r="R321" s="236">
        <f>Q321*H321</f>
        <v>0.0098999999999999991</v>
      </c>
      <c r="S321" s="236">
        <v>0</v>
      </c>
      <c r="T321" s="237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8" t="s">
        <v>318</v>
      </c>
      <c r="AT321" s="238" t="s">
        <v>203</v>
      </c>
      <c r="AU321" s="238" t="s">
        <v>82</v>
      </c>
      <c r="AY321" s="16" t="s">
        <v>144</v>
      </c>
      <c r="BE321" s="239">
        <f>IF(N321="základní",J321,0)</f>
        <v>0</v>
      </c>
      <c r="BF321" s="239">
        <f>IF(N321="snížená",J321,0)</f>
        <v>0</v>
      </c>
      <c r="BG321" s="239">
        <f>IF(N321="zákl. přenesená",J321,0)</f>
        <v>0</v>
      </c>
      <c r="BH321" s="239">
        <f>IF(N321="sníž. přenesená",J321,0)</f>
        <v>0</v>
      </c>
      <c r="BI321" s="239">
        <f>IF(N321="nulová",J321,0)</f>
        <v>0</v>
      </c>
      <c r="BJ321" s="16" t="s">
        <v>80</v>
      </c>
      <c r="BK321" s="239">
        <f>ROUND(I321*H321,2)</f>
        <v>0</v>
      </c>
      <c r="BL321" s="16" t="s">
        <v>235</v>
      </c>
      <c r="BM321" s="238" t="s">
        <v>576</v>
      </c>
    </row>
    <row r="322" s="13" customFormat="1">
      <c r="A322" s="13"/>
      <c r="B322" s="244"/>
      <c r="C322" s="245"/>
      <c r="D322" s="240" t="s">
        <v>155</v>
      </c>
      <c r="E322" s="246" t="s">
        <v>1</v>
      </c>
      <c r="F322" s="247" t="s">
        <v>577</v>
      </c>
      <c r="G322" s="245"/>
      <c r="H322" s="248">
        <v>3.2999999999999998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4" t="s">
        <v>155</v>
      </c>
      <c r="AU322" s="254" t="s">
        <v>82</v>
      </c>
      <c r="AV322" s="13" t="s">
        <v>82</v>
      </c>
      <c r="AW322" s="13" t="s">
        <v>32</v>
      </c>
      <c r="AX322" s="13" t="s">
        <v>80</v>
      </c>
      <c r="AY322" s="254" t="s">
        <v>144</v>
      </c>
    </row>
    <row r="323" s="2" customFormat="1" ht="24.15" customHeight="1">
      <c r="A323" s="37"/>
      <c r="B323" s="38"/>
      <c r="C323" s="266" t="s">
        <v>578</v>
      </c>
      <c r="D323" s="266" t="s">
        <v>203</v>
      </c>
      <c r="E323" s="267" t="s">
        <v>579</v>
      </c>
      <c r="F323" s="268" t="s">
        <v>580</v>
      </c>
      <c r="G323" s="269" t="s">
        <v>200</v>
      </c>
      <c r="H323" s="270">
        <v>6</v>
      </c>
      <c r="I323" s="271"/>
      <c r="J323" s="272">
        <f>ROUND(I323*H323,2)</f>
        <v>0</v>
      </c>
      <c r="K323" s="273"/>
      <c r="L323" s="274"/>
      <c r="M323" s="275" t="s">
        <v>1</v>
      </c>
      <c r="N323" s="276" t="s">
        <v>40</v>
      </c>
      <c r="O323" s="90"/>
      <c r="P323" s="236">
        <f>O323*H323</f>
        <v>0</v>
      </c>
      <c r="Q323" s="236">
        <v>6.0000000000000002E-05</v>
      </c>
      <c r="R323" s="236">
        <f>Q323*H323</f>
        <v>0.00036000000000000002</v>
      </c>
      <c r="S323" s="236">
        <v>0</v>
      </c>
      <c r="T323" s="23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8" t="s">
        <v>318</v>
      </c>
      <c r="AT323" s="238" t="s">
        <v>203</v>
      </c>
      <c r="AU323" s="238" t="s">
        <v>82</v>
      </c>
      <c r="AY323" s="16" t="s">
        <v>144</v>
      </c>
      <c r="BE323" s="239">
        <f>IF(N323="základní",J323,0)</f>
        <v>0</v>
      </c>
      <c r="BF323" s="239">
        <f>IF(N323="snížená",J323,0)</f>
        <v>0</v>
      </c>
      <c r="BG323" s="239">
        <f>IF(N323="zákl. přenesená",J323,0)</f>
        <v>0</v>
      </c>
      <c r="BH323" s="239">
        <f>IF(N323="sníž. přenesená",J323,0)</f>
        <v>0</v>
      </c>
      <c r="BI323" s="239">
        <f>IF(N323="nulová",J323,0)</f>
        <v>0</v>
      </c>
      <c r="BJ323" s="16" t="s">
        <v>80</v>
      </c>
      <c r="BK323" s="239">
        <f>ROUND(I323*H323,2)</f>
        <v>0</v>
      </c>
      <c r="BL323" s="16" t="s">
        <v>235</v>
      </c>
      <c r="BM323" s="238" t="s">
        <v>581</v>
      </c>
    </row>
    <row r="324" s="13" customFormat="1">
      <c r="A324" s="13"/>
      <c r="B324" s="244"/>
      <c r="C324" s="245"/>
      <c r="D324" s="240" t="s">
        <v>155</v>
      </c>
      <c r="E324" s="246" t="s">
        <v>1</v>
      </c>
      <c r="F324" s="247" t="s">
        <v>582</v>
      </c>
      <c r="G324" s="245"/>
      <c r="H324" s="248">
        <v>6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4" t="s">
        <v>155</v>
      </c>
      <c r="AU324" s="254" t="s">
        <v>82</v>
      </c>
      <c r="AV324" s="13" t="s">
        <v>82</v>
      </c>
      <c r="AW324" s="13" t="s">
        <v>32</v>
      </c>
      <c r="AX324" s="13" t="s">
        <v>80</v>
      </c>
      <c r="AY324" s="254" t="s">
        <v>144</v>
      </c>
    </row>
    <row r="325" s="2" customFormat="1" ht="24.15" customHeight="1">
      <c r="A325" s="37"/>
      <c r="B325" s="38"/>
      <c r="C325" s="226" t="s">
        <v>583</v>
      </c>
      <c r="D325" s="226" t="s">
        <v>147</v>
      </c>
      <c r="E325" s="227" t="s">
        <v>584</v>
      </c>
      <c r="F325" s="228" t="s">
        <v>585</v>
      </c>
      <c r="G325" s="229" t="s">
        <v>200</v>
      </c>
      <c r="H325" s="230">
        <v>4</v>
      </c>
      <c r="I325" s="231"/>
      <c r="J325" s="232">
        <f>ROUND(I325*H325,2)</f>
        <v>0</v>
      </c>
      <c r="K325" s="233"/>
      <c r="L325" s="43"/>
      <c r="M325" s="234" t="s">
        <v>1</v>
      </c>
      <c r="N325" s="235" t="s">
        <v>40</v>
      </c>
      <c r="O325" s="90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8" t="s">
        <v>235</v>
      </c>
      <c r="AT325" s="238" t="s">
        <v>147</v>
      </c>
      <c r="AU325" s="238" t="s">
        <v>82</v>
      </c>
      <c r="AY325" s="16" t="s">
        <v>144</v>
      </c>
      <c r="BE325" s="239">
        <f>IF(N325="základní",J325,0)</f>
        <v>0</v>
      </c>
      <c r="BF325" s="239">
        <f>IF(N325="snížená",J325,0)</f>
        <v>0</v>
      </c>
      <c r="BG325" s="239">
        <f>IF(N325="zákl. přenesená",J325,0)</f>
        <v>0</v>
      </c>
      <c r="BH325" s="239">
        <f>IF(N325="sníž. přenesená",J325,0)</f>
        <v>0</v>
      </c>
      <c r="BI325" s="239">
        <f>IF(N325="nulová",J325,0)</f>
        <v>0</v>
      </c>
      <c r="BJ325" s="16" t="s">
        <v>80</v>
      </c>
      <c r="BK325" s="239">
        <f>ROUND(I325*H325,2)</f>
        <v>0</v>
      </c>
      <c r="BL325" s="16" t="s">
        <v>235</v>
      </c>
      <c r="BM325" s="238" t="s">
        <v>586</v>
      </c>
    </row>
    <row r="326" s="2" customFormat="1" ht="14.4" customHeight="1">
      <c r="A326" s="37"/>
      <c r="B326" s="38"/>
      <c r="C326" s="266" t="s">
        <v>587</v>
      </c>
      <c r="D326" s="266" t="s">
        <v>203</v>
      </c>
      <c r="E326" s="267" t="s">
        <v>574</v>
      </c>
      <c r="F326" s="268" t="s">
        <v>575</v>
      </c>
      <c r="G326" s="269" t="s">
        <v>260</v>
      </c>
      <c r="H326" s="270">
        <v>15.77</v>
      </c>
      <c r="I326" s="271"/>
      <c r="J326" s="272">
        <f>ROUND(I326*H326,2)</f>
        <v>0</v>
      </c>
      <c r="K326" s="273"/>
      <c r="L326" s="274"/>
      <c r="M326" s="275" t="s">
        <v>1</v>
      </c>
      <c r="N326" s="276" t="s">
        <v>40</v>
      </c>
      <c r="O326" s="90"/>
      <c r="P326" s="236">
        <f>O326*H326</f>
        <v>0</v>
      </c>
      <c r="Q326" s="236">
        <v>0.0030000000000000001</v>
      </c>
      <c r="R326" s="236">
        <f>Q326*H326</f>
        <v>0.047309999999999998</v>
      </c>
      <c r="S326" s="236">
        <v>0</v>
      </c>
      <c r="T326" s="23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8" t="s">
        <v>318</v>
      </c>
      <c r="AT326" s="238" t="s">
        <v>203</v>
      </c>
      <c r="AU326" s="238" t="s">
        <v>82</v>
      </c>
      <c r="AY326" s="16" t="s">
        <v>144</v>
      </c>
      <c r="BE326" s="239">
        <f>IF(N326="základní",J326,0)</f>
        <v>0</v>
      </c>
      <c r="BF326" s="239">
        <f>IF(N326="snížená",J326,0)</f>
        <v>0</v>
      </c>
      <c r="BG326" s="239">
        <f>IF(N326="zákl. přenesená",J326,0)</f>
        <v>0</v>
      </c>
      <c r="BH326" s="239">
        <f>IF(N326="sníž. přenesená",J326,0)</f>
        <v>0</v>
      </c>
      <c r="BI326" s="239">
        <f>IF(N326="nulová",J326,0)</f>
        <v>0</v>
      </c>
      <c r="BJ326" s="16" t="s">
        <v>80</v>
      </c>
      <c r="BK326" s="239">
        <f>ROUND(I326*H326,2)</f>
        <v>0</v>
      </c>
      <c r="BL326" s="16" t="s">
        <v>235</v>
      </c>
      <c r="BM326" s="238" t="s">
        <v>588</v>
      </c>
    </row>
    <row r="327" s="13" customFormat="1">
      <c r="A327" s="13"/>
      <c r="B327" s="244"/>
      <c r="C327" s="245"/>
      <c r="D327" s="240" t="s">
        <v>155</v>
      </c>
      <c r="E327" s="246" t="s">
        <v>1</v>
      </c>
      <c r="F327" s="247" t="s">
        <v>589</v>
      </c>
      <c r="G327" s="245"/>
      <c r="H327" s="248">
        <v>15.77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4" t="s">
        <v>155</v>
      </c>
      <c r="AU327" s="254" t="s">
        <v>82</v>
      </c>
      <c r="AV327" s="13" t="s">
        <v>82</v>
      </c>
      <c r="AW327" s="13" t="s">
        <v>32</v>
      </c>
      <c r="AX327" s="13" t="s">
        <v>80</v>
      </c>
      <c r="AY327" s="254" t="s">
        <v>144</v>
      </c>
    </row>
    <row r="328" s="2" customFormat="1" ht="24.15" customHeight="1">
      <c r="A328" s="37"/>
      <c r="B328" s="38"/>
      <c r="C328" s="266" t="s">
        <v>590</v>
      </c>
      <c r="D328" s="266" t="s">
        <v>203</v>
      </c>
      <c r="E328" s="267" t="s">
        <v>579</v>
      </c>
      <c r="F328" s="268" t="s">
        <v>580</v>
      </c>
      <c r="G328" s="269" t="s">
        <v>200</v>
      </c>
      <c r="H328" s="270">
        <v>8</v>
      </c>
      <c r="I328" s="271"/>
      <c r="J328" s="272">
        <f>ROUND(I328*H328,2)</f>
        <v>0</v>
      </c>
      <c r="K328" s="273"/>
      <c r="L328" s="274"/>
      <c r="M328" s="275" t="s">
        <v>1</v>
      </c>
      <c r="N328" s="276" t="s">
        <v>40</v>
      </c>
      <c r="O328" s="90"/>
      <c r="P328" s="236">
        <f>O328*H328</f>
        <v>0</v>
      </c>
      <c r="Q328" s="236">
        <v>6.0000000000000002E-05</v>
      </c>
      <c r="R328" s="236">
        <f>Q328*H328</f>
        <v>0.00048000000000000001</v>
      </c>
      <c r="S328" s="236">
        <v>0</v>
      </c>
      <c r="T328" s="23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8" t="s">
        <v>318</v>
      </c>
      <c r="AT328" s="238" t="s">
        <v>203</v>
      </c>
      <c r="AU328" s="238" t="s">
        <v>82</v>
      </c>
      <c r="AY328" s="16" t="s">
        <v>144</v>
      </c>
      <c r="BE328" s="239">
        <f>IF(N328="základní",J328,0)</f>
        <v>0</v>
      </c>
      <c r="BF328" s="239">
        <f>IF(N328="snížená",J328,0)</f>
        <v>0</v>
      </c>
      <c r="BG328" s="239">
        <f>IF(N328="zákl. přenesená",J328,0)</f>
        <v>0</v>
      </c>
      <c r="BH328" s="239">
        <f>IF(N328="sníž. přenesená",J328,0)</f>
        <v>0</v>
      </c>
      <c r="BI328" s="239">
        <f>IF(N328="nulová",J328,0)</f>
        <v>0</v>
      </c>
      <c r="BJ328" s="16" t="s">
        <v>80</v>
      </c>
      <c r="BK328" s="239">
        <f>ROUND(I328*H328,2)</f>
        <v>0</v>
      </c>
      <c r="BL328" s="16" t="s">
        <v>235</v>
      </c>
      <c r="BM328" s="238" t="s">
        <v>591</v>
      </c>
    </row>
    <row r="329" s="13" customFormat="1">
      <c r="A329" s="13"/>
      <c r="B329" s="244"/>
      <c r="C329" s="245"/>
      <c r="D329" s="240" t="s">
        <v>155</v>
      </c>
      <c r="E329" s="246" t="s">
        <v>1</v>
      </c>
      <c r="F329" s="247" t="s">
        <v>592</v>
      </c>
      <c r="G329" s="245"/>
      <c r="H329" s="248">
        <v>8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4" t="s">
        <v>155</v>
      </c>
      <c r="AU329" s="254" t="s">
        <v>82</v>
      </c>
      <c r="AV329" s="13" t="s">
        <v>82</v>
      </c>
      <c r="AW329" s="13" t="s">
        <v>32</v>
      </c>
      <c r="AX329" s="13" t="s">
        <v>80</v>
      </c>
      <c r="AY329" s="254" t="s">
        <v>144</v>
      </c>
    </row>
    <row r="330" s="2" customFormat="1" ht="24.15" customHeight="1">
      <c r="A330" s="37"/>
      <c r="B330" s="38"/>
      <c r="C330" s="226" t="s">
        <v>593</v>
      </c>
      <c r="D330" s="226" t="s">
        <v>147</v>
      </c>
      <c r="E330" s="227" t="s">
        <v>594</v>
      </c>
      <c r="F330" s="228" t="s">
        <v>595</v>
      </c>
      <c r="G330" s="229" t="s">
        <v>150</v>
      </c>
      <c r="H330" s="230">
        <v>0.24199999999999999</v>
      </c>
      <c r="I330" s="231"/>
      <c r="J330" s="232">
        <f>ROUND(I330*H330,2)</f>
        <v>0</v>
      </c>
      <c r="K330" s="233"/>
      <c r="L330" s="43"/>
      <c r="M330" s="234" t="s">
        <v>1</v>
      </c>
      <c r="N330" s="235" t="s">
        <v>40</v>
      </c>
      <c r="O330" s="90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8" t="s">
        <v>235</v>
      </c>
      <c r="AT330" s="238" t="s">
        <v>147</v>
      </c>
      <c r="AU330" s="238" t="s">
        <v>82</v>
      </c>
      <c r="AY330" s="16" t="s">
        <v>144</v>
      </c>
      <c r="BE330" s="239">
        <f>IF(N330="základní",J330,0)</f>
        <v>0</v>
      </c>
      <c r="BF330" s="239">
        <f>IF(N330="snížená",J330,0)</f>
        <v>0</v>
      </c>
      <c r="BG330" s="239">
        <f>IF(N330="zákl. přenesená",J330,0)</f>
        <v>0</v>
      </c>
      <c r="BH330" s="239">
        <f>IF(N330="sníž. přenesená",J330,0)</f>
        <v>0</v>
      </c>
      <c r="BI330" s="239">
        <f>IF(N330="nulová",J330,0)</f>
        <v>0</v>
      </c>
      <c r="BJ330" s="16" t="s">
        <v>80</v>
      </c>
      <c r="BK330" s="239">
        <f>ROUND(I330*H330,2)</f>
        <v>0</v>
      </c>
      <c r="BL330" s="16" t="s">
        <v>235</v>
      </c>
      <c r="BM330" s="238" t="s">
        <v>596</v>
      </c>
    </row>
    <row r="331" s="12" customFormat="1" ht="22.8" customHeight="1">
      <c r="A331" s="12"/>
      <c r="B331" s="210"/>
      <c r="C331" s="211"/>
      <c r="D331" s="212" t="s">
        <v>74</v>
      </c>
      <c r="E331" s="224" t="s">
        <v>597</v>
      </c>
      <c r="F331" s="224" t="s">
        <v>598</v>
      </c>
      <c r="G331" s="211"/>
      <c r="H331" s="211"/>
      <c r="I331" s="214"/>
      <c r="J331" s="225">
        <f>BK331</f>
        <v>0</v>
      </c>
      <c r="K331" s="211"/>
      <c r="L331" s="216"/>
      <c r="M331" s="217"/>
      <c r="N331" s="218"/>
      <c r="O331" s="218"/>
      <c r="P331" s="219">
        <f>SUM(P332:P346)</f>
        <v>0</v>
      </c>
      <c r="Q331" s="218"/>
      <c r="R331" s="219">
        <f>SUM(R332:R346)</f>
        <v>0.99975000000000003</v>
      </c>
      <c r="S331" s="218"/>
      <c r="T331" s="220">
        <f>SUM(T332:T346)</f>
        <v>0.95790000000000008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21" t="s">
        <v>82</v>
      </c>
      <c r="AT331" s="222" t="s">
        <v>74</v>
      </c>
      <c r="AU331" s="222" t="s">
        <v>80</v>
      </c>
      <c r="AY331" s="221" t="s">
        <v>144</v>
      </c>
      <c r="BK331" s="223">
        <f>SUM(BK332:BK346)</f>
        <v>0</v>
      </c>
    </row>
    <row r="332" s="2" customFormat="1" ht="14.4" customHeight="1">
      <c r="A332" s="37"/>
      <c r="B332" s="38"/>
      <c r="C332" s="226" t="s">
        <v>599</v>
      </c>
      <c r="D332" s="226" t="s">
        <v>147</v>
      </c>
      <c r="E332" s="227" t="s">
        <v>600</v>
      </c>
      <c r="F332" s="228" t="s">
        <v>601</v>
      </c>
      <c r="G332" s="229" t="s">
        <v>159</v>
      </c>
      <c r="H332" s="230">
        <v>32.25</v>
      </c>
      <c r="I332" s="231"/>
      <c r="J332" s="232">
        <f>ROUND(I332*H332,2)</f>
        <v>0</v>
      </c>
      <c r="K332" s="233"/>
      <c r="L332" s="43"/>
      <c r="M332" s="234" t="s">
        <v>1</v>
      </c>
      <c r="N332" s="235" t="s">
        <v>40</v>
      </c>
      <c r="O332" s="90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38" t="s">
        <v>235</v>
      </c>
      <c r="AT332" s="238" t="s">
        <v>147</v>
      </c>
      <c r="AU332" s="238" t="s">
        <v>82</v>
      </c>
      <c r="AY332" s="16" t="s">
        <v>144</v>
      </c>
      <c r="BE332" s="239">
        <f>IF(N332="základní",J332,0)</f>
        <v>0</v>
      </c>
      <c r="BF332" s="239">
        <f>IF(N332="snížená",J332,0)</f>
        <v>0</v>
      </c>
      <c r="BG332" s="239">
        <f>IF(N332="zákl. přenesená",J332,0)</f>
        <v>0</v>
      </c>
      <c r="BH332" s="239">
        <f>IF(N332="sníž. přenesená",J332,0)</f>
        <v>0</v>
      </c>
      <c r="BI332" s="239">
        <f>IF(N332="nulová",J332,0)</f>
        <v>0</v>
      </c>
      <c r="BJ332" s="16" t="s">
        <v>80</v>
      </c>
      <c r="BK332" s="239">
        <f>ROUND(I332*H332,2)</f>
        <v>0</v>
      </c>
      <c r="BL332" s="16" t="s">
        <v>235</v>
      </c>
      <c r="BM332" s="238" t="s">
        <v>602</v>
      </c>
    </row>
    <row r="333" s="13" customFormat="1">
      <c r="A333" s="13"/>
      <c r="B333" s="244"/>
      <c r="C333" s="245"/>
      <c r="D333" s="240" t="s">
        <v>155</v>
      </c>
      <c r="E333" s="246" t="s">
        <v>1</v>
      </c>
      <c r="F333" s="247" t="s">
        <v>603</v>
      </c>
      <c r="G333" s="245"/>
      <c r="H333" s="248">
        <v>32.25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4" t="s">
        <v>155</v>
      </c>
      <c r="AU333" s="254" t="s">
        <v>82</v>
      </c>
      <c r="AV333" s="13" t="s">
        <v>82</v>
      </c>
      <c r="AW333" s="13" t="s">
        <v>32</v>
      </c>
      <c r="AX333" s="13" t="s">
        <v>80</v>
      </c>
      <c r="AY333" s="254" t="s">
        <v>144</v>
      </c>
    </row>
    <row r="334" s="2" customFormat="1" ht="14.4" customHeight="1">
      <c r="A334" s="37"/>
      <c r="B334" s="38"/>
      <c r="C334" s="266" t="s">
        <v>604</v>
      </c>
      <c r="D334" s="266" t="s">
        <v>203</v>
      </c>
      <c r="E334" s="267" t="s">
        <v>605</v>
      </c>
      <c r="F334" s="268" t="s">
        <v>606</v>
      </c>
      <c r="G334" s="269" t="s">
        <v>159</v>
      </c>
      <c r="H334" s="270">
        <v>32.25</v>
      </c>
      <c r="I334" s="271"/>
      <c r="J334" s="272">
        <f>ROUND(I334*H334,2)</f>
        <v>0</v>
      </c>
      <c r="K334" s="273"/>
      <c r="L334" s="274"/>
      <c r="M334" s="275" t="s">
        <v>1</v>
      </c>
      <c r="N334" s="276" t="s">
        <v>40</v>
      </c>
      <c r="O334" s="90"/>
      <c r="P334" s="236">
        <f>O334*H334</f>
        <v>0</v>
      </c>
      <c r="Q334" s="236">
        <v>0.031</v>
      </c>
      <c r="R334" s="236">
        <f>Q334*H334</f>
        <v>0.99975000000000003</v>
      </c>
      <c r="S334" s="236">
        <v>0</v>
      </c>
      <c r="T334" s="237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8" t="s">
        <v>318</v>
      </c>
      <c r="AT334" s="238" t="s">
        <v>203</v>
      </c>
      <c r="AU334" s="238" t="s">
        <v>82</v>
      </c>
      <c r="AY334" s="16" t="s">
        <v>144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6" t="s">
        <v>80</v>
      </c>
      <c r="BK334" s="239">
        <f>ROUND(I334*H334,2)</f>
        <v>0</v>
      </c>
      <c r="BL334" s="16" t="s">
        <v>235</v>
      </c>
      <c r="BM334" s="238" t="s">
        <v>607</v>
      </c>
    </row>
    <row r="335" s="2" customFormat="1" ht="14.4" customHeight="1">
      <c r="A335" s="37"/>
      <c r="B335" s="38"/>
      <c r="C335" s="226" t="s">
        <v>608</v>
      </c>
      <c r="D335" s="226" t="s">
        <v>147</v>
      </c>
      <c r="E335" s="227" t="s">
        <v>609</v>
      </c>
      <c r="F335" s="228" t="s">
        <v>610</v>
      </c>
      <c r="G335" s="229" t="s">
        <v>159</v>
      </c>
      <c r="H335" s="230">
        <v>159.65000000000001</v>
      </c>
      <c r="I335" s="231"/>
      <c r="J335" s="232">
        <f>ROUND(I335*H335,2)</f>
        <v>0</v>
      </c>
      <c r="K335" s="233"/>
      <c r="L335" s="43"/>
      <c r="M335" s="234" t="s">
        <v>1</v>
      </c>
      <c r="N335" s="235" t="s">
        <v>40</v>
      </c>
      <c r="O335" s="90"/>
      <c r="P335" s="236">
        <f>O335*H335</f>
        <v>0</v>
      </c>
      <c r="Q335" s="236">
        <v>0</v>
      </c>
      <c r="R335" s="236">
        <f>Q335*H335</f>
        <v>0</v>
      </c>
      <c r="S335" s="236">
        <v>0.0040000000000000001</v>
      </c>
      <c r="T335" s="237">
        <f>S335*H335</f>
        <v>0.63860000000000006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38" t="s">
        <v>235</v>
      </c>
      <c r="AT335" s="238" t="s">
        <v>147</v>
      </c>
      <c r="AU335" s="238" t="s">
        <v>82</v>
      </c>
      <c r="AY335" s="16" t="s">
        <v>144</v>
      </c>
      <c r="BE335" s="239">
        <f>IF(N335="základní",J335,0)</f>
        <v>0</v>
      </c>
      <c r="BF335" s="239">
        <f>IF(N335="snížená",J335,0)</f>
        <v>0</v>
      </c>
      <c r="BG335" s="239">
        <f>IF(N335="zákl. přenesená",J335,0)</f>
        <v>0</v>
      </c>
      <c r="BH335" s="239">
        <f>IF(N335="sníž. přenesená",J335,0)</f>
        <v>0</v>
      </c>
      <c r="BI335" s="239">
        <f>IF(N335="nulová",J335,0)</f>
        <v>0</v>
      </c>
      <c r="BJ335" s="16" t="s">
        <v>80</v>
      </c>
      <c r="BK335" s="239">
        <f>ROUND(I335*H335,2)</f>
        <v>0</v>
      </c>
      <c r="BL335" s="16" t="s">
        <v>235</v>
      </c>
      <c r="BM335" s="238" t="s">
        <v>611</v>
      </c>
    </row>
    <row r="336" s="13" customFormat="1">
      <c r="A336" s="13"/>
      <c r="B336" s="244"/>
      <c r="C336" s="245"/>
      <c r="D336" s="240" t="s">
        <v>155</v>
      </c>
      <c r="E336" s="246" t="s">
        <v>1</v>
      </c>
      <c r="F336" s="247" t="s">
        <v>612</v>
      </c>
      <c r="G336" s="245"/>
      <c r="H336" s="248">
        <v>17.600000000000001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4" t="s">
        <v>155</v>
      </c>
      <c r="AU336" s="254" t="s">
        <v>82</v>
      </c>
      <c r="AV336" s="13" t="s">
        <v>82</v>
      </c>
      <c r="AW336" s="13" t="s">
        <v>32</v>
      </c>
      <c r="AX336" s="13" t="s">
        <v>75</v>
      </c>
      <c r="AY336" s="254" t="s">
        <v>144</v>
      </c>
    </row>
    <row r="337" s="13" customFormat="1">
      <c r="A337" s="13"/>
      <c r="B337" s="244"/>
      <c r="C337" s="245"/>
      <c r="D337" s="240" t="s">
        <v>155</v>
      </c>
      <c r="E337" s="246" t="s">
        <v>1</v>
      </c>
      <c r="F337" s="247" t="s">
        <v>613</v>
      </c>
      <c r="G337" s="245"/>
      <c r="H337" s="248">
        <v>13.6</v>
      </c>
      <c r="I337" s="249"/>
      <c r="J337" s="245"/>
      <c r="K337" s="245"/>
      <c r="L337" s="250"/>
      <c r="M337" s="251"/>
      <c r="N337" s="252"/>
      <c r="O337" s="252"/>
      <c r="P337" s="252"/>
      <c r="Q337" s="252"/>
      <c r="R337" s="252"/>
      <c r="S337" s="252"/>
      <c r="T337" s="25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4" t="s">
        <v>155</v>
      </c>
      <c r="AU337" s="254" t="s">
        <v>82</v>
      </c>
      <c r="AV337" s="13" t="s">
        <v>82</v>
      </c>
      <c r="AW337" s="13" t="s">
        <v>32</v>
      </c>
      <c r="AX337" s="13" t="s">
        <v>75</v>
      </c>
      <c r="AY337" s="254" t="s">
        <v>144</v>
      </c>
    </row>
    <row r="338" s="13" customFormat="1">
      <c r="A338" s="13"/>
      <c r="B338" s="244"/>
      <c r="C338" s="245"/>
      <c r="D338" s="240" t="s">
        <v>155</v>
      </c>
      <c r="E338" s="246" t="s">
        <v>1</v>
      </c>
      <c r="F338" s="247" t="s">
        <v>614</v>
      </c>
      <c r="G338" s="245"/>
      <c r="H338" s="248">
        <v>12.24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4" t="s">
        <v>155</v>
      </c>
      <c r="AU338" s="254" t="s">
        <v>82</v>
      </c>
      <c r="AV338" s="13" t="s">
        <v>82</v>
      </c>
      <c r="AW338" s="13" t="s">
        <v>32</v>
      </c>
      <c r="AX338" s="13" t="s">
        <v>75</v>
      </c>
      <c r="AY338" s="254" t="s">
        <v>144</v>
      </c>
    </row>
    <row r="339" s="13" customFormat="1">
      <c r="A339" s="13"/>
      <c r="B339" s="244"/>
      <c r="C339" s="245"/>
      <c r="D339" s="240" t="s">
        <v>155</v>
      </c>
      <c r="E339" s="246" t="s">
        <v>1</v>
      </c>
      <c r="F339" s="247" t="s">
        <v>615</v>
      </c>
      <c r="G339" s="245"/>
      <c r="H339" s="248">
        <v>21.199999999999999</v>
      </c>
      <c r="I339" s="249"/>
      <c r="J339" s="245"/>
      <c r="K339" s="245"/>
      <c r="L339" s="250"/>
      <c r="M339" s="251"/>
      <c r="N339" s="252"/>
      <c r="O339" s="252"/>
      <c r="P339" s="252"/>
      <c r="Q339" s="252"/>
      <c r="R339" s="252"/>
      <c r="S339" s="252"/>
      <c r="T339" s="25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4" t="s">
        <v>155</v>
      </c>
      <c r="AU339" s="254" t="s">
        <v>82</v>
      </c>
      <c r="AV339" s="13" t="s">
        <v>82</v>
      </c>
      <c r="AW339" s="13" t="s">
        <v>32</v>
      </c>
      <c r="AX339" s="13" t="s">
        <v>75</v>
      </c>
      <c r="AY339" s="254" t="s">
        <v>144</v>
      </c>
    </row>
    <row r="340" s="13" customFormat="1">
      <c r="A340" s="13"/>
      <c r="B340" s="244"/>
      <c r="C340" s="245"/>
      <c r="D340" s="240" t="s">
        <v>155</v>
      </c>
      <c r="E340" s="246" t="s">
        <v>1</v>
      </c>
      <c r="F340" s="247" t="s">
        <v>616</v>
      </c>
      <c r="G340" s="245"/>
      <c r="H340" s="248">
        <v>17.23</v>
      </c>
      <c r="I340" s="249"/>
      <c r="J340" s="245"/>
      <c r="K340" s="245"/>
      <c r="L340" s="250"/>
      <c r="M340" s="251"/>
      <c r="N340" s="252"/>
      <c r="O340" s="252"/>
      <c r="P340" s="252"/>
      <c r="Q340" s="252"/>
      <c r="R340" s="252"/>
      <c r="S340" s="252"/>
      <c r="T340" s="25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4" t="s">
        <v>155</v>
      </c>
      <c r="AU340" s="254" t="s">
        <v>82</v>
      </c>
      <c r="AV340" s="13" t="s">
        <v>82</v>
      </c>
      <c r="AW340" s="13" t="s">
        <v>32</v>
      </c>
      <c r="AX340" s="13" t="s">
        <v>75</v>
      </c>
      <c r="AY340" s="254" t="s">
        <v>144</v>
      </c>
    </row>
    <row r="341" s="13" customFormat="1">
      <c r="A341" s="13"/>
      <c r="B341" s="244"/>
      <c r="C341" s="245"/>
      <c r="D341" s="240" t="s">
        <v>155</v>
      </c>
      <c r="E341" s="246" t="s">
        <v>1</v>
      </c>
      <c r="F341" s="247" t="s">
        <v>617</v>
      </c>
      <c r="G341" s="245"/>
      <c r="H341" s="248">
        <v>18.800000000000001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4" t="s">
        <v>155</v>
      </c>
      <c r="AU341" s="254" t="s">
        <v>82</v>
      </c>
      <c r="AV341" s="13" t="s">
        <v>82</v>
      </c>
      <c r="AW341" s="13" t="s">
        <v>32</v>
      </c>
      <c r="AX341" s="13" t="s">
        <v>75</v>
      </c>
      <c r="AY341" s="254" t="s">
        <v>144</v>
      </c>
    </row>
    <row r="342" s="13" customFormat="1">
      <c r="A342" s="13"/>
      <c r="B342" s="244"/>
      <c r="C342" s="245"/>
      <c r="D342" s="240" t="s">
        <v>155</v>
      </c>
      <c r="E342" s="246" t="s">
        <v>1</v>
      </c>
      <c r="F342" s="247" t="s">
        <v>618</v>
      </c>
      <c r="G342" s="245"/>
      <c r="H342" s="248">
        <v>28.850000000000001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4" t="s">
        <v>155</v>
      </c>
      <c r="AU342" s="254" t="s">
        <v>82</v>
      </c>
      <c r="AV342" s="13" t="s">
        <v>82</v>
      </c>
      <c r="AW342" s="13" t="s">
        <v>32</v>
      </c>
      <c r="AX342" s="13" t="s">
        <v>75</v>
      </c>
      <c r="AY342" s="254" t="s">
        <v>144</v>
      </c>
    </row>
    <row r="343" s="13" customFormat="1">
      <c r="A343" s="13"/>
      <c r="B343" s="244"/>
      <c r="C343" s="245"/>
      <c r="D343" s="240" t="s">
        <v>155</v>
      </c>
      <c r="E343" s="246" t="s">
        <v>1</v>
      </c>
      <c r="F343" s="247" t="s">
        <v>619</v>
      </c>
      <c r="G343" s="245"/>
      <c r="H343" s="248">
        <v>30.129999999999999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4" t="s">
        <v>155</v>
      </c>
      <c r="AU343" s="254" t="s">
        <v>82</v>
      </c>
      <c r="AV343" s="13" t="s">
        <v>82</v>
      </c>
      <c r="AW343" s="13" t="s">
        <v>32</v>
      </c>
      <c r="AX343" s="13" t="s">
        <v>75</v>
      </c>
      <c r="AY343" s="254" t="s">
        <v>144</v>
      </c>
    </row>
    <row r="344" s="14" customFormat="1">
      <c r="A344" s="14"/>
      <c r="B344" s="255"/>
      <c r="C344" s="256"/>
      <c r="D344" s="240" t="s">
        <v>155</v>
      </c>
      <c r="E344" s="257" t="s">
        <v>1</v>
      </c>
      <c r="F344" s="258" t="s">
        <v>180</v>
      </c>
      <c r="G344" s="256"/>
      <c r="H344" s="259">
        <v>159.65000000000001</v>
      </c>
      <c r="I344" s="260"/>
      <c r="J344" s="256"/>
      <c r="K344" s="256"/>
      <c r="L344" s="261"/>
      <c r="M344" s="262"/>
      <c r="N344" s="263"/>
      <c r="O344" s="263"/>
      <c r="P344" s="263"/>
      <c r="Q344" s="263"/>
      <c r="R344" s="263"/>
      <c r="S344" s="263"/>
      <c r="T344" s="26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5" t="s">
        <v>155</v>
      </c>
      <c r="AU344" s="265" t="s">
        <v>82</v>
      </c>
      <c r="AV344" s="14" t="s">
        <v>151</v>
      </c>
      <c r="AW344" s="14" t="s">
        <v>32</v>
      </c>
      <c r="AX344" s="14" t="s">
        <v>80</v>
      </c>
      <c r="AY344" s="265" t="s">
        <v>144</v>
      </c>
    </row>
    <row r="345" s="2" customFormat="1" ht="14.4" customHeight="1">
      <c r="A345" s="37"/>
      <c r="B345" s="38"/>
      <c r="C345" s="226" t="s">
        <v>620</v>
      </c>
      <c r="D345" s="226" t="s">
        <v>147</v>
      </c>
      <c r="E345" s="227" t="s">
        <v>621</v>
      </c>
      <c r="F345" s="228" t="s">
        <v>622</v>
      </c>
      <c r="G345" s="229" t="s">
        <v>159</v>
      </c>
      <c r="H345" s="230">
        <v>159.65000000000001</v>
      </c>
      <c r="I345" s="231"/>
      <c r="J345" s="232">
        <f>ROUND(I345*H345,2)</f>
        <v>0</v>
      </c>
      <c r="K345" s="233"/>
      <c r="L345" s="43"/>
      <c r="M345" s="234" t="s">
        <v>1</v>
      </c>
      <c r="N345" s="235" t="s">
        <v>40</v>
      </c>
      <c r="O345" s="90"/>
      <c r="P345" s="236">
        <f>O345*H345</f>
        <v>0</v>
      </c>
      <c r="Q345" s="236">
        <v>0</v>
      </c>
      <c r="R345" s="236">
        <f>Q345*H345</f>
        <v>0</v>
      </c>
      <c r="S345" s="236">
        <v>0.002</v>
      </c>
      <c r="T345" s="237">
        <f>S345*H345</f>
        <v>0.31930000000000003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38" t="s">
        <v>235</v>
      </c>
      <c r="AT345" s="238" t="s">
        <v>147</v>
      </c>
      <c r="AU345" s="238" t="s">
        <v>82</v>
      </c>
      <c r="AY345" s="16" t="s">
        <v>144</v>
      </c>
      <c r="BE345" s="239">
        <f>IF(N345="základní",J345,0)</f>
        <v>0</v>
      </c>
      <c r="BF345" s="239">
        <f>IF(N345="snížená",J345,0)</f>
        <v>0</v>
      </c>
      <c r="BG345" s="239">
        <f>IF(N345="zákl. přenesená",J345,0)</f>
        <v>0</v>
      </c>
      <c r="BH345" s="239">
        <f>IF(N345="sníž. přenesená",J345,0)</f>
        <v>0</v>
      </c>
      <c r="BI345" s="239">
        <f>IF(N345="nulová",J345,0)</f>
        <v>0</v>
      </c>
      <c r="BJ345" s="16" t="s">
        <v>80</v>
      </c>
      <c r="BK345" s="239">
        <f>ROUND(I345*H345,2)</f>
        <v>0</v>
      </c>
      <c r="BL345" s="16" t="s">
        <v>235</v>
      </c>
      <c r="BM345" s="238" t="s">
        <v>623</v>
      </c>
    </row>
    <row r="346" s="2" customFormat="1" ht="24.15" customHeight="1">
      <c r="A346" s="37"/>
      <c r="B346" s="38"/>
      <c r="C346" s="226" t="s">
        <v>624</v>
      </c>
      <c r="D346" s="226" t="s">
        <v>147</v>
      </c>
      <c r="E346" s="227" t="s">
        <v>625</v>
      </c>
      <c r="F346" s="228" t="s">
        <v>626</v>
      </c>
      <c r="G346" s="229" t="s">
        <v>150</v>
      </c>
      <c r="H346" s="230">
        <v>1</v>
      </c>
      <c r="I346" s="231"/>
      <c r="J346" s="232">
        <f>ROUND(I346*H346,2)</f>
        <v>0</v>
      </c>
      <c r="K346" s="233"/>
      <c r="L346" s="43"/>
      <c r="M346" s="234" t="s">
        <v>1</v>
      </c>
      <c r="N346" s="235" t="s">
        <v>40</v>
      </c>
      <c r="O346" s="90"/>
      <c r="P346" s="236">
        <f>O346*H346</f>
        <v>0</v>
      </c>
      <c r="Q346" s="236">
        <v>0</v>
      </c>
      <c r="R346" s="236">
        <f>Q346*H346</f>
        <v>0</v>
      </c>
      <c r="S346" s="236">
        <v>0</v>
      </c>
      <c r="T346" s="237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8" t="s">
        <v>235</v>
      </c>
      <c r="AT346" s="238" t="s">
        <v>147</v>
      </c>
      <c r="AU346" s="238" t="s">
        <v>82</v>
      </c>
      <c r="AY346" s="16" t="s">
        <v>144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6" t="s">
        <v>80</v>
      </c>
      <c r="BK346" s="239">
        <f>ROUND(I346*H346,2)</f>
        <v>0</v>
      </c>
      <c r="BL346" s="16" t="s">
        <v>235</v>
      </c>
      <c r="BM346" s="238" t="s">
        <v>627</v>
      </c>
    </row>
    <row r="347" s="12" customFormat="1" ht="22.8" customHeight="1">
      <c r="A347" s="12"/>
      <c r="B347" s="210"/>
      <c r="C347" s="211"/>
      <c r="D347" s="212" t="s">
        <v>74</v>
      </c>
      <c r="E347" s="224" t="s">
        <v>628</v>
      </c>
      <c r="F347" s="224" t="s">
        <v>629</v>
      </c>
      <c r="G347" s="211"/>
      <c r="H347" s="211"/>
      <c r="I347" s="214"/>
      <c r="J347" s="225">
        <f>BK347</f>
        <v>0</v>
      </c>
      <c r="K347" s="211"/>
      <c r="L347" s="216"/>
      <c r="M347" s="217"/>
      <c r="N347" s="218"/>
      <c r="O347" s="218"/>
      <c r="P347" s="219">
        <f>SUM(P348:P357)</f>
        <v>0</v>
      </c>
      <c r="Q347" s="218"/>
      <c r="R347" s="219">
        <f>SUM(R348:R357)</f>
        <v>0</v>
      </c>
      <c r="S347" s="218"/>
      <c r="T347" s="220">
        <f>SUM(T348:T357)</f>
        <v>5.6356450000000002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21" t="s">
        <v>82</v>
      </c>
      <c r="AT347" s="222" t="s">
        <v>74</v>
      </c>
      <c r="AU347" s="222" t="s">
        <v>80</v>
      </c>
      <c r="AY347" s="221" t="s">
        <v>144</v>
      </c>
      <c r="BK347" s="223">
        <f>SUM(BK348:BK357)</f>
        <v>0</v>
      </c>
    </row>
    <row r="348" s="2" customFormat="1" ht="14.4" customHeight="1">
      <c r="A348" s="37"/>
      <c r="B348" s="38"/>
      <c r="C348" s="226" t="s">
        <v>630</v>
      </c>
      <c r="D348" s="226" t="s">
        <v>147</v>
      </c>
      <c r="E348" s="227" t="s">
        <v>631</v>
      </c>
      <c r="F348" s="228" t="s">
        <v>632</v>
      </c>
      <c r="G348" s="229" t="s">
        <v>159</v>
      </c>
      <c r="H348" s="230">
        <v>159.65000000000001</v>
      </c>
      <c r="I348" s="231"/>
      <c r="J348" s="232">
        <f>ROUND(I348*H348,2)</f>
        <v>0</v>
      </c>
      <c r="K348" s="233"/>
      <c r="L348" s="43"/>
      <c r="M348" s="234" t="s">
        <v>1</v>
      </c>
      <c r="N348" s="235" t="s">
        <v>40</v>
      </c>
      <c r="O348" s="90"/>
      <c r="P348" s="236">
        <f>O348*H348</f>
        <v>0</v>
      </c>
      <c r="Q348" s="236">
        <v>0</v>
      </c>
      <c r="R348" s="236">
        <f>Q348*H348</f>
        <v>0</v>
      </c>
      <c r="S348" s="236">
        <v>0.035299999999999998</v>
      </c>
      <c r="T348" s="237">
        <f>S348*H348</f>
        <v>5.6356450000000002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38" t="s">
        <v>235</v>
      </c>
      <c r="AT348" s="238" t="s">
        <v>147</v>
      </c>
      <c r="AU348" s="238" t="s">
        <v>82</v>
      </c>
      <c r="AY348" s="16" t="s">
        <v>144</v>
      </c>
      <c r="BE348" s="239">
        <f>IF(N348="základní",J348,0)</f>
        <v>0</v>
      </c>
      <c r="BF348" s="239">
        <f>IF(N348="snížená",J348,0)</f>
        <v>0</v>
      </c>
      <c r="BG348" s="239">
        <f>IF(N348="zákl. přenesená",J348,0)</f>
        <v>0</v>
      </c>
      <c r="BH348" s="239">
        <f>IF(N348="sníž. přenesená",J348,0)</f>
        <v>0</v>
      </c>
      <c r="BI348" s="239">
        <f>IF(N348="nulová",J348,0)</f>
        <v>0</v>
      </c>
      <c r="BJ348" s="16" t="s">
        <v>80</v>
      </c>
      <c r="BK348" s="239">
        <f>ROUND(I348*H348,2)</f>
        <v>0</v>
      </c>
      <c r="BL348" s="16" t="s">
        <v>235</v>
      </c>
      <c r="BM348" s="238" t="s">
        <v>633</v>
      </c>
    </row>
    <row r="349" s="13" customFormat="1">
      <c r="A349" s="13"/>
      <c r="B349" s="244"/>
      <c r="C349" s="245"/>
      <c r="D349" s="240" t="s">
        <v>155</v>
      </c>
      <c r="E349" s="246" t="s">
        <v>1</v>
      </c>
      <c r="F349" s="247" t="s">
        <v>612</v>
      </c>
      <c r="G349" s="245"/>
      <c r="H349" s="248">
        <v>17.600000000000001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4" t="s">
        <v>155</v>
      </c>
      <c r="AU349" s="254" t="s">
        <v>82</v>
      </c>
      <c r="AV349" s="13" t="s">
        <v>82</v>
      </c>
      <c r="AW349" s="13" t="s">
        <v>32</v>
      </c>
      <c r="AX349" s="13" t="s">
        <v>75</v>
      </c>
      <c r="AY349" s="254" t="s">
        <v>144</v>
      </c>
    </row>
    <row r="350" s="13" customFormat="1">
      <c r="A350" s="13"/>
      <c r="B350" s="244"/>
      <c r="C350" s="245"/>
      <c r="D350" s="240" t="s">
        <v>155</v>
      </c>
      <c r="E350" s="246" t="s">
        <v>1</v>
      </c>
      <c r="F350" s="247" t="s">
        <v>613</v>
      </c>
      <c r="G350" s="245"/>
      <c r="H350" s="248">
        <v>13.6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4" t="s">
        <v>155</v>
      </c>
      <c r="AU350" s="254" t="s">
        <v>82</v>
      </c>
      <c r="AV350" s="13" t="s">
        <v>82</v>
      </c>
      <c r="AW350" s="13" t="s">
        <v>32</v>
      </c>
      <c r="AX350" s="13" t="s">
        <v>75</v>
      </c>
      <c r="AY350" s="254" t="s">
        <v>144</v>
      </c>
    </row>
    <row r="351" s="13" customFormat="1">
      <c r="A351" s="13"/>
      <c r="B351" s="244"/>
      <c r="C351" s="245"/>
      <c r="D351" s="240" t="s">
        <v>155</v>
      </c>
      <c r="E351" s="246" t="s">
        <v>1</v>
      </c>
      <c r="F351" s="247" t="s">
        <v>614</v>
      </c>
      <c r="G351" s="245"/>
      <c r="H351" s="248">
        <v>12.24</v>
      </c>
      <c r="I351" s="249"/>
      <c r="J351" s="245"/>
      <c r="K351" s="245"/>
      <c r="L351" s="250"/>
      <c r="M351" s="251"/>
      <c r="N351" s="252"/>
      <c r="O351" s="252"/>
      <c r="P351" s="252"/>
      <c r="Q351" s="252"/>
      <c r="R351" s="252"/>
      <c r="S351" s="252"/>
      <c r="T351" s="25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4" t="s">
        <v>155</v>
      </c>
      <c r="AU351" s="254" t="s">
        <v>82</v>
      </c>
      <c r="AV351" s="13" t="s">
        <v>82</v>
      </c>
      <c r="AW351" s="13" t="s">
        <v>32</v>
      </c>
      <c r="AX351" s="13" t="s">
        <v>75</v>
      </c>
      <c r="AY351" s="254" t="s">
        <v>144</v>
      </c>
    </row>
    <row r="352" s="13" customFormat="1">
      <c r="A352" s="13"/>
      <c r="B352" s="244"/>
      <c r="C352" s="245"/>
      <c r="D352" s="240" t="s">
        <v>155</v>
      </c>
      <c r="E352" s="246" t="s">
        <v>1</v>
      </c>
      <c r="F352" s="247" t="s">
        <v>615</v>
      </c>
      <c r="G352" s="245"/>
      <c r="H352" s="248">
        <v>21.199999999999999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4" t="s">
        <v>155</v>
      </c>
      <c r="AU352" s="254" t="s">
        <v>82</v>
      </c>
      <c r="AV352" s="13" t="s">
        <v>82</v>
      </c>
      <c r="AW352" s="13" t="s">
        <v>32</v>
      </c>
      <c r="AX352" s="13" t="s">
        <v>75</v>
      </c>
      <c r="AY352" s="254" t="s">
        <v>144</v>
      </c>
    </row>
    <row r="353" s="13" customFormat="1">
      <c r="A353" s="13"/>
      <c r="B353" s="244"/>
      <c r="C353" s="245"/>
      <c r="D353" s="240" t="s">
        <v>155</v>
      </c>
      <c r="E353" s="246" t="s">
        <v>1</v>
      </c>
      <c r="F353" s="247" t="s">
        <v>616</v>
      </c>
      <c r="G353" s="245"/>
      <c r="H353" s="248">
        <v>17.23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4" t="s">
        <v>155</v>
      </c>
      <c r="AU353" s="254" t="s">
        <v>82</v>
      </c>
      <c r="AV353" s="13" t="s">
        <v>82</v>
      </c>
      <c r="AW353" s="13" t="s">
        <v>32</v>
      </c>
      <c r="AX353" s="13" t="s">
        <v>75</v>
      </c>
      <c r="AY353" s="254" t="s">
        <v>144</v>
      </c>
    </row>
    <row r="354" s="13" customFormat="1">
      <c r="A354" s="13"/>
      <c r="B354" s="244"/>
      <c r="C354" s="245"/>
      <c r="D354" s="240" t="s">
        <v>155</v>
      </c>
      <c r="E354" s="246" t="s">
        <v>1</v>
      </c>
      <c r="F354" s="247" t="s">
        <v>617</v>
      </c>
      <c r="G354" s="245"/>
      <c r="H354" s="248">
        <v>18.800000000000001</v>
      </c>
      <c r="I354" s="249"/>
      <c r="J354" s="245"/>
      <c r="K354" s="245"/>
      <c r="L354" s="250"/>
      <c r="M354" s="251"/>
      <c r="N354" s="252"/>
      <c r="O354" s="252"/>
      <c r="P354" s="252"/>
      <c r="Q354" s="252"/>
      <c r="R354" s="252"/>
      <c r="S354" s="252"/>
      <c r="T354" s="25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4" t="s">
        <v>155</v>
      </c>
      <c r="AU354" s="254" t="s">
        <v>82</v>
      </c>
      <c r="AV354" s="13" t="s">
        <v>82</v>
      </c>
      <c r="AW354" s="13" t="s">
        <v>32</v>
      </c>
      <c r="AX354" s="13" t="s">
        <v>75</v>
      </c>
      <c r="AY354" s="254" t="s">
        <v>144</v>
      </c>
    </row>
    <row r="355" s="13" customFormat="1">
      <c r="A355" s="13"/>
      <c r="B355" s="244"/>
      <c r="C355" s="245"/>
      <c r="D355" s="240" t="s">
        <v>155</v>
      </c>
      <c r="E355" s="246" t="s">
        <v>1</v>
      </c>
      <c r="F355" s="247" t="s">
        <v>618</v>
      </c>
      <c r="G355" s="245"/>
      <c r="H355" s="248">
        <v>28.850000000000001</v>
      </c>
      <c r="I355" s="249"/>
      <c r="J355" s="245"/>
      <c r="K355" s="245"/>
      <c r="L355" s="250"/>
      <c r="M355" s="251"/>
      <c r="N355" s="252"/>
      <c r="O355" s="252"/>
      <c r="P355" s="252"/>
      <c r="Q355" s="252"/>
      <c r="R355" s="252"/>
      <c r="S355" s="252"/>
      <c r="T355" s="25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4" t="s">
        <v>155</v>
      </c>
      <c r="AU355" s="254" t="s">
        <v>82</v>
      </c>
      <c r="AV355" s="13" t="s">
        <v>82</v>
      </c>
      <c r="AW355" s="13" t="s">
        <v>32</v>
      </c>
      <c r="AX355" s="13" t="s">
        <v>75</v>
      </c>
      <c r="AY355" s="254" t="s">
        <v>144</v>
      </c>
    </row>
    <row r="356" s="13" customFormat="1">
      <c r="A356" s="13"/>
      <c r="B356" s="244"/>
      <c r="C356" s="245"/>
      <c r="D356" s="240" t="s">
        <v>155</v>
      </c>
      <c r="E356" s="246" t="s">
        <v>1</v>
      </c>
      <c r="F356" s="247" t="s">
        <v>619</v>
      </c>
      <c r="G356" s="245"/>
      <c r="H356" s="248">
        <v>30.129999999999999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4" t="s">
        <v>155</v>
      </c>
      <c r="AU356" s="254" t="s">
        <v>82</v>
      </c>
      <c r="AV356" s="13" t="s">
        <v>82</v>
      </c>
      <c r="AW356" s="13" t="s">
        <v>32</v>
      </c>
      <c r="AX356" s="13" t="s">
        <v>75</v>
      </c>
      <c r="AY356" s="254" t="s">
        <v>144</v>
      </c>
    </row>
    <row r="357" s="14" customFormat="1">
      <c r="A357" s="14"/>
      <c r="B357" s="255"/>
      <c r="C357" s="256"/>
      <c r="D357" s="240" t="s">
        <v>155</v>
      </c>
      <c r="E357" s="257" t="s">
        <v>1</v>
      </c>
      <c r="F357" s="258" t="s">
        <v>180</v>
      </c>
      <c r="G357" s="256"/>
      <c r="H357" s="259">
        <v>159.65000000000001</v>
      </c>
      <c r="I357" s="260"/>
      <c r="J357" s="256"/>
      <c r="K357" s="256"/>
      <c r="L357" s="261"/>
      <c r="M357" s="262"/>
      <c r="N357" s="263"/>
      <c r="O357" s="263"/>
      <c r="P357" s="263"/>
      <c r="Q357" s="263"/>
      <c r="R357" s="263"/>
      <c r="S357" s="263"/>
      <c r="T357" s="26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5" t="s">
        <v>155</v>
      </c>
      <c r="AU357" s="265" t="s">
        <v>82</v>
      </c>
      <c r="AV357" s="14" t="s">
        <v>151</v>
      </c>
      <c r="AW357" s="14" t="s">
        <v>32</v>
      </c>
      <c r="AX357" s="14" t="s">
        <v>80</v>
      </c>
      <c r="AY357" s="265" t="s">
        <v>144</v>
      </c>
    </row>
    <row r="358" s="12" customFormat="1" ht="22.8" customHeight="1">
      <c r="A358" s="12"/>
      <c r="B358" s="210"/>
      <c r="C358" s="211"/>
      <c r="D358" s="212" t="s">
        <v>74</v>
      </c>
      <c r="E358" s="224" t="s">
        <v>634</v>
      </c>
      <c r="F358" s="224" t="s">
        <v>635</v>
      </c>
      <c r="G358" s="211"/>
      <c r="H358" s="211"/>
      <c r="I358" s="214"/>
      <c r="J358" s="225">
        <f>BK358</f>
        <v>0</v>
      </c>
      <c r="K358" s="211"/>
      <c r="L358" s="216"/>
      <c r="M358" s="217"/>
      <c r="N358" s="218"/>
      <c r="O358" s="218"/>
      <c r="P358" s="219">
        <f>SUM(P359:P395)</f>
        <v>0</v>
      </c>
      <c r="Q358" s="218"/>
      <c r="R358" s="219">
        <f>SUM(R359:R395)</f>
        <v>2.3440481200000001</v>
      </c>
      <c r="S358" s="218"/>
      <c r="T358" s="220">
        <f>SUM(T359:T395)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21" t="s">
        <v>82</v>
      </c>
      <c r="AT358" s="222" t="s">
        <v>74</v>
      </c>
      <c r="AU358" s="222" t="s">
        <v>80</v>
      </c>
      <c r="AY358" s="221" t="s">
        <v>144</v>
      </c>
      <c r="BK358" s="223">
        <f>SUM(BK359:BK395)</f>
        <v>0</v>
      </c>
    </row>
    <row r="359" s="2" customFormat="1" ht="24.15" customHeight="1">
      <c r="A359" s="37"/>
      <c r="B359" s="38"/>
      <c r="C359" s="226" t="s">
        <v>636</v>
      </c>
      <c r="D359" s="226" t="s">
        <v>147</v>
      </c>
      <c r="E359" s="227" t="s">
        <v>637</v>
      </c>
      <c r="F359" s="228" t="s">
        <v>638</v>
      </c>
      <c r="G359" s="229" t="s">
        <v>159</v>
      </c>
      <c r="H359" s="230">
        <v>171.31399999999999</v>
      </c>
      <c r="I359" s="231"/>
      <c r="J359" s="232">
        <f>ROUND(I359*H359,2)</f>
        <v>0</v>
      </c>
      <c r="K359" s="233"/>
      <c r="L359" s="43"/>
      <c r="M359" s="234" t="s">
        <v>1</v>
      </c>
      <c r="N359" s="235" t="s">
        <v>40</v>
      </c>
      <c r="O359" s="90"/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38" t="s">
        <v>235</v>
      </c>
      <c r="AT359" s="238" t="s">
        <v>147</v>
      </c>
      <c r="AU359" s="238" t="s">
        <v>82</v>
      </c>
      <c r="AY359" s="16" t="s">
        <v>144</v>
      </c>
      <c r="BE359" s="239">
        <f>IF(N359="základní",J359,0)</f>
        <v>0</v>
      </c>
      <c r="BF359" s="239">
        <f>IF(N359="snížená",J359,0)</f>
        <v>0</v>
      </c>
      <c r="BG359" s="239">
        <f>IF(N359="zákl. přenesená",J359,0)</f>
        <v>0</v>
      </c>
      <c r="BH359" s="239">
        <f>IF(N359="sníž. přenesená",J359,0)</f>
        <v>0</v>
      </c>
      <c r="BI359" s="239">
        <f>IF(N359="nulová",J359,0)</f>
        <v>0</v>
      </c>
      <c r="BJ359" s="16" t="s">
        <v>80</v>
      </c>
      <c r="BK359" s="239">
        <f>ROUND(I359*H359,2)</f>
        <v>0</v>
      </c>
      <c r="BL359" s="16" t="s">
        <v>235</v>
      </c>
      <c r="BM359" s="238" t="s">
        <v>639</v>
      </c>
    </row>
    <row r="360" s="13" customFormat="1">
      <c r="A360" s="13"/>
      <c r="B360" s="244"/>
      <c r="C360" s="245"/>
      <c r="D360" s="240" t="s">
        <v>155</v>
      </c>
      <c r="E360" s="246" t="s">
        <v>1</v>
      </c>
      <c r="F360" s="247" t="s">
        <v>224</v>
      </c>
      <c r="G360" s="245"/>
      <c r="H360" s="248">
        <v>30.289999999999999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4" t="s">
        <v>155</v>
      </c>
      <c r="AU360" s="254" t="s">
        <v>82</v>
      </c>
      <c r="AV360" s="13" t="s">
        <v>82</v>
      </c>
      <c r="AW360" s="13" t="s">
        <v>32</v>
      </c>
      <c r="AX360" s="13" t="s">
        <v>75</v>
      </c>
      <c r="AY360" s="254" t="s">
        <v>144</v>
      </c>
    </row>
    <row r="361" s="13" customFormat="1">
      <c r="A361" s="13"/>
      <c r="B361" s="244"/>
      <c r="C361" s="245"/>
      <c r="D361" s="240" t="s">
        <v>155</v>
      </c>
      <c r="E361" s="246" t="s">
        <v>1</v>
      </c>
      <c r="F361" s="247" t="s">
        <v>225</v>
      </c>
      <c r="G361" s="245"/>
      <c r="H361" s="248">
        <v>8.6400000000000006</v>
      </c>
      <c r="I361" s="249"/>
      <c r="J361" s="245"/>
      <c r="K361" s="245"/>
      <c r="L361" s="250"/>
      <c r="M361" s="251"/>
      <c r="N361" s="252"/>
      <c r="O361" s="252"/>
      <c r="P361" s="252"/>
      <c r="Q361" s="252"/>
      <c r="R361" s="252"/>
      <c r="S361" s="252"/>
      <c r="T361" s="25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4" t="s">
        <v>155</v>
      </c>
      <c r="AU361" s="254" t="s">
        <v>82</v>
      </c>
      <c r="AV361" s="13" t="s">
        <v>82</v>
      </c>
      <c r="AW361" s="13" t="s">
        <v>32</v>
      </c>
      <c r="AX361" s="13" t="s">
        <v>75</v>
      </c>
      <c r="AY361" s="254" t="s">
        <v>144</v>
      </c>
    </row>
    <row r="362" s="13" customFormat="1">
      <c r="A362" s="13"/>
      <c r="B362" s="244"/>
      <c r="C362" s="245"/>
      <c r="D362" s="240" t="s">
        <v>155</v>
      </c>
      <c r="E362" s="246" t="s">
        <v>1</v>
      </c>
      <c r="F362" s="247" t="s">
        <v>226</v>
      </c>
      <c r="G362" s="245"/>
      <c r="H362" s="248">
        <v>4.6900000000000004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4" t="s">
        <v>155</v>
      </c>
      <c r="AU362" s="254" t="s">
        <v>82</v>
      </c>
      <c r="AV362" s="13" t="s">
        <v>82</v>
      </c>
      <c r="AW362" s="13" t="s">
        <v>32</v>
      </c>
      <c r="AX362" s="13" t="s">
        <v>75</v>
      </c>
      <c r="AY362" s="254" t="s">
        <v>144</v>
      </c>
    </row>
    <row r="363" s="13" customFormat="1">
      <c r="A363" s="13"/>
      <c r="B363" s="244"/>
      <c r="C363" s="245"/>
      <c r="D363" s="240" t="s">
        <v>155</v>
      </c>
      <c r="E363" s="246" t="s">
        <v>1</v>
      </c>
      <c r="F363" s="247" t="s">
        <v>227</v>
      </c>
      <c r="G363" s="245"/>
      <c r="H363" s="248">
        <v>20.899999999999999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4" t="s">
        <v>155</v>
      </c>
      <c r="AU363" s="254" t="s">
        <v>82</v>
      </c>
      <c r="AV363" s="13" t="s">
        <v>82</v>
      </c>
      <c r="AW363" s="13" t="s">
        <v>32</v>
      </c>
      <c r="AX363" s="13" t="s">
        <v>75</v>
      </c>
      <c r="AY363" s="254" t="s">
        <v>144</v>
      </c>
    </row>
    <row r="364" s="13" customFormat="1">
      <c r="A364" s="13"/>
      <c r="B364" s="244"/>
      <c r="C364" s="245"/>
      <c r="D364" s="240" t="s">
        <v>155</v>
      </c>
      <c r="E364" s="246" t="s">
        <v>1</v>
      </c>
      <c r="F364" s="247" t="s">
        <v>228</v>
      </c>
      <c r="G364" s="245"/>
      <c r="H364" s="248">
        <v>16.350000000000001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4" t="s">
        <v>155</v>
      </c>
      <c r="AU364" s="254" t="s">
        <v>82</v>
      </c>
      <c r="AV364" s="13" t="s">
        <v>82</v>
      </c>
      <c r="AW364" s="13" t="s">
        <v>32</v>
      </c>
      <c r="AX364" s="13" t="s">
        <v>75</v>
      </c>
      <c r="AY364" s="254" t="s">
        <v>144</v>
      </c>
    </row>
    <row r="365" s="13" customFormat="1">
      <c r="A365" s="13"/>
      <c r="B365" s="244"/>
      <c r="C365" s="245"/>
      <c r="D365" s="240" t="s">
        <v>155</v>
      </c>
      <c r="E365" s="246" t="s">
        <v>1</v>
      </c>
      <c r="F365" s="247" t="s">
        <v>229</v>
      </c>
      <c r="G365" s="245"/>
      <c r="H365" s="248">
        <v>17.91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4" t="s">
        <v>155</v>
      </c>
      <c r="AU365" s="254" t="s">
        <v>82</v>
      </c>
      <c r="AV365" s="13" t="s">
        <v>82</v>
      </c>
      <c r="AW365" s="13" t="s">
        <v>32</v>
      </c>
      <c r="AX365" s="13" t="s">
        <v>75</v>
      </c>
      <c r="AY365" s="254" t="s">
        <v>144</v>
      </c>
    </row>
    <row r="366" s="13" customFormat="1">
      <c r="A366" s="13"/>
      <c r="B366" s="244"/>
      <c r="C366" s="245"/>
      <c r="D366" s="240" t="s">
        <v>155</v>
      </c>
      <c r="E366" s="246" t="s">
        <v>1</v>
      </c>
      <c r="F366" s="247" t="s">
        <v>230</v>
      </c>
      <c r="G366" s="245"/>
      <c r="H366" s="248">
        <v>27.609999999999999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4" t="s">
        <v>155</v>
      </c>
      <c r="AU366" s="254" t="s">
        <v>82</v>
      </c>
      <c r="AV366" s="13" t="s">
        <v>82</v>
      </c>
      <c r="AW366" s="13" t="s">
        <v>32</v>
      </c>
      <c r="AX366" s="13" t="s">
        <v>75</v>
      </c>
      <c r="AY366" s="254" t="s">
        <v>144</v>
      </c>
    </row>
    <row r="367" s="13" customFormat="1">
      <c r="A367" s="13"/>
      <c r="B367" s="244"/>
      <c r="C367" s="245"/>
      <c r="D367" s="240" t="s">
        <v>155</v>
      </c>
      <c r="E367" s="246" t="s">
        <v>1</v>
      </c>
      <c r="F367" s="247" t="s">
        <v>231</v>
      </c>
      <c r="G367" s="245"/>
      <c r="H367" s="248">
        <v>29.350000000000001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4" t="s">
        <v>155</v>
      </c>
      <c r="AU367" s="254" t="s">
        <v>82</v>
      </c>
      <c r="AV367" s="13" t="s">
        <v>82</v>
      </c>
      <c r="AW367" s="13" t="s">
        <v>32</v>
      </c>
      <c r="AX367" s="13" t="s">
        <v>75</v>
      </c>
      <c r="AY367" s="254" t="s">
        <v>144</v>
      </c>
    </row>
    <row r="368" s="14" customFormat="1">
      <c r="A368" s="14"/>
      <c r="B368" s="255"/>
      <c r="C368" s="256"/>
      <c r="D368" s="240" t="s">
        <v>155</v>
      </c>
      <c r="E368" s="257" t="s">
        <v>1</v>
      </c>
      <c r="F368" s="258" t="s">
        <v>180</v>
      </c>
      <c r="G368" s="256"/>
      <c r="H368" s="259">
        <v>155.74000000000001</v>
      </c>
      <c r="I368" s="260"/>
      <c r="J368" s="256"/>
      <c r="K368" s="256"/>
      <c r="L368" s="261"/>
      <c r="M368" s="262"/>
      <c r="N368" s="263"/>
      <c r="O368" s="263"/>
      <c r="P368" s="263"/>
      <c r="Q368" s="263"/>
      <c r="R368" s="263"/>
      <c r="S368" s="263"/>
      <c r="T368" s="26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5" t="s">
        <v>155</v>
      </c>
      <c r="AU368" s="265" t="s">
        <v>82</v>
      </c>
      <c r="AV368" s="14" t="s">
        <v>151</v>
      </c>
      <c r="AW368" s="14" t="s">
        <v>32</v>
      </c>
      <c r="AX368" s="14" t="s">
        <v>80</v>
      </c>
      <c r="AY368" s="265" t="s">
        <v>144</v>
      </c>
    </row>
    <row r="369" s="13" customFormat="1">
      <c r="A369" s="13"/>
      <c r="B369" s="244"/>
      <c r="C369" s="245"/>
      <c r="D369" s="240" t="s">
        <v>155</v>
      </c>
      <c r="E369" s="245"/>
      <c r="F369" s="247" t="s">
        <v>640</v>
      </c>
      <c r="G369" s="245"/>
      <c r="H369" s="248">
        <v>171.31399999999999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4" t="s">
        <v>155</v>
      </c>
      <c r="AU369" s="254" t="s">
        <v>82</v>
      </c>
      <c r="AV369" s="13" t="s">
        <v>82</v>
      </c>
      <c r="AW369" s="13" t="s">
        <v>4</v>
      </c>
      <c r="AX369" s="13" t="s">
        <v>80</v>
      </c>
      <c r="AY369" s="254" t="s">
        <v>144</v>
      </c>
    </row>
    <row r="370" s="2" customFormat="1" ht="14.4" customHeight="1">
      <c r="A370" s="37"/>
      <c r="B370" s="38"/>
      <c r="C370" s="226" t="s">
        <v>641</v>
      </c>
      <c r="D370" s="226" t="s">
        <v>147</v>
      </c>
      <c r="E370" s="227" t="s">
        <v>642</v>
      </c>
      <c r="F370" s="228" t="s">
        <v>643</v>
      </c>
      <c r="G370" s="229" t="s">
        <v>159</v>
      </c>
      <c r="H370" s="230">
        <v>171.31399999999999</v>
      </c>
      <c r="I370" s="231"/>
      <c r="J370" s="232">
        <f>ROUND(I370*H370,2)</f>
        <v>0</v>
      </c>
      <c r="K370" s="233"/>
      <c r="L370" s="43"/>
      <c r="M370" s="234" t="s">
        <v>1</v>
      </c>
      <c r="N370" s="235" t="s">
        <v>40</v>
      </c>
      <c r="O370" s="90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8" t="s">
        <v>235</v>
      </c>
      <c r="AT370" s="238" t="s">
        <v>147</v>
      </c>
      <c r="AU370" s="238" t="s">
        <v>82</v>
      </c>
      <c r="AY370" s="16" t="s">
        <v>144</v>
      </c>
      <c r="BE370" s="239">
        <f>IF(N370="základní",J370,0)</f>
        <v>0</v>
      </c>
      <c r="BF370" s="239">
        <f>IF(N370="snížená",J370,0)</f>
        <v>0</v>
      </c>
      <c r="BG370" s="239">
        <f>IF(N370="zákl. přenesená",J370,0)</f>
        <v>0</v>
      </c>
      <c r="BH370" s="239">
        <f>IF(N370="sníž. přenesená",J370,0)</f>
        <v>0</v>
      </c>
      <c r="BI370" s="239">
        <f>IF(N370="nulová",J370,0)</f>
        <v>0</v>
      </c>
      <c r="BJ370" s="16" t="s">
        <v>80</v>
      </c>
      <c r="BK370" s="239">
        <f>ROUND(I370*H370,2)</f>
        <v>0</v>
      </c>
      <c r="BL370" s="16" t="s">
        <v>235</v>
      </c>
      <c r="BM370" s="238" t="s">
        <v>644</v>
      </c>
    </row>
    <row r="371" s="2" customFormat="1" ht="24.15" customHeight="1">
      <c r="A371" s="37"/>
      <c r="B371" s="38"/>
      <c r="C371" s="226" t="s">
        <v>645</v>
      </c>
      <c r="D371" s="226" t="s">
        <v>147</v>
      </c>
      <c r="E371" s="227" t="s">
        <v>646</v>
      </c>
      <c r="F371" s="228" t="s">
        <v>647</v>
      </c>
      <c r="G371" s="229" t="s">
        <v>159</v>
      </c>
      <c r="H371" s="230">
        <v>171.31399999999999</v>
      </c>
      <c r="I371" s="231"/>
      <c r="J371" s="232">
        <f>ROUND(I371*H371,2)</f>
        <v>0</v>
      </c>
      <c r="K371" s="233"/>
      <c r="L371" s="43"/>
      <c r="M371" s="234" t="s">
        <v>1</v>
      </c>
      <c r="N371" s="235" t="s">
        <v>40</v>
      </c>
      <c r="O371" s="90"/>
      <c r="P371" s="236">
        <f>O371*H371</f>
        <v>0</v>
      </c>
      <c r="Q371" s="236">
        <v>3.0000000000000001E-05</v>
      </c>
      <c r="R371" s="236">
        <f>Q371*H371</f>
        <v>0.0051394199999999996</v>
      </c>
      <c r="S371" s="236">
        <v>0</v>
      </c>
      <c r="T371" s="237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38" t="s">
        <v>235</v>
      </c>
      <c r="AT371" s="238" t="s">
        <v>147</v>
      </c>
      <c r="AU371" s="238" t="s">
        <v>82</v>
      </c>
      <c r="AY371" s="16" t="s">
        <v>144</v>
      </c>
      <c r="BE371" s="239">
        <f>IF(N371="základní",J371,0)</f>
        <v>0</v>
      </c>
      <c r="BF371" s="239">
        <f>IF(N371="snížená",J371,0)</f>
        <v>0</v>
      </c>
      <c r="BG371" s="239">
        <f>IF(N371="zákl. přenesená",J371,0)</f>
        <v>0</v>
      </c>
      <c r="BH371" s="239">
        <f>IF(N371="sníž. přenesená",J371,0)</f>
        <v>0</v>
      </c>
      <c r="BI371" s="239">
        <f>IF(N371="nulová",J371,0)</f>
        <v>0</v>
      </c>
      <c r="BJ371" s="16" t="s">
        <v>80</v>
      </c>
      <c r="BK371" s="239">
        <f>ROUND(I371*H371,2)</f>
        <v>0</v>
      </c>
      <c r="BL371" s="16" t="s">
        <v>235</v>
      </c>
      <c r="BM371" s="238" t="s">
        <v>648</v>
      </c>
    </row>
    <row r="372" s="2" customFormat="1" ht="24.15" customHeight="1">
      <c r="A372" s="37"/>
      <c r="B372" s="38"/>
      <c r="C372" s="226" t="s">
        <v>649</v>
      </c>
      <c r="D372" s="226" t="s">
        <v>147</v>
      </c>
      <c r="E372" s="227" t="s">
        <v>650</v>
      </c>
      <c r="F372" s="228" t="s">
        <v>651</v>
      </c>
      <c r="G372" s="229" t="s">
        <v>159</v>
      </c>
      <c r="H372" s="230">
        <v>171.31399999999999</v>
      </c>
      <c r="I372" s="231"/>
      <c r="J372" s="232">
        <f>ROUND(I372*H372,2)</f>
        <v>0</v>
      </c>
      <c r="K372" s="233"/>
      <c r="L372" s="43"/>
      <c r="M372" s="234" t="s">
        <v>1</v>
      </c>
      <c r="N372" s="235" t="s">
        <v>40</v>
      </c>
      <c r="O372" s="90"/>
      <c r="P372" s="236">
        <f>O372*H372</f>
        <v>0</v>
      </c>
      <c r="Q372" s="236">
        <v>0.0075799999999999999</v>
      </c>
      <c r="R372" s="236">
        <f>Q372*H372</f>
        <v>1.2985601199999999</v>
      </c>
      <c r="S372" s="236">
        <v>0</v>
      </c>
      <c r="T372" s="237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38" t="s">
        <v>235</v>
      </c>
      <c r="AT372" s="238" t="s">
        <v>147</v>
      </c>
      <c r="AU372" s="238" t="s">
        <v>82</v>
      </c>
      <c r="AY372" s="16" t="s">
        <v>144</v>
      </c>
      <c r="BE372" s="239">
        <f>IF(N372="základní",J372,0)</f>
        <v>0</v>
      </c>
      <c r="BF372" s="239">
        <f>IF(N372="snížená",J372,0)</f>
        <v>0</v>
      </c>
      <c r="BG372" s="239">
        <f>IF(N372="zákl. přenesená",J372,0)</f>
        <v>0</v>
      </c>
      <c r="BH372" s="239">
        <f>IF(N372="sníž. přenesená",J372,0)</f>
        <v>0</v>
      </c>
      <c r="BI372" s="239">
        <f>IF(N372="nulová",J372,0)</f>
        <v>0</v>
      </c>
      <c r="BJ372" s="16" t="s">
        <v>80</v>
      </c>
      <c r="BK372" s="239">
        <f>ROUND(I372*H372,2)</f>
        <v>0</v>
      </c>
      <c r="BL372" s="16" t="s">
        <v>235</v>
      </c>
      <c r="BM372" s="238" t="s">
        <v>652</v>
      </c>
    </row>
    <row r="373" s="2" customFormat="1" ht="14.4" customHeight="1">
      <c r="A373" s="37"/>
      <c r="B373" s="38"/>
      <c r="C373" s="226" t="s">
        <v>653</v>
      </c>
      <c r="D373" s="226" t="s">
        <v>147</v>
      </c>
      <c r="E373" s="227" t="s">
        <v>654</v>
      </c>
      <c r="F373" s="228" t="s">
        <v>655</v>
      </c>
      <c r="G373" s="229" t="s">
        <v>159</v>
      </c>
      <c r="H373" s="230">
        <v>171.31399999999999</v>
      </c>
      <c r="I373" s="231"/>
      <c r="J373" s="232">
        <f>ROUND(I373*H373,2)</f>
        <v>0</v>
      </c>
      <c r="K373" s="233"/>
      <c r="L373" s="43"/>
      <c r="M373" s="234" t="s">
        <v>1</v>
      </c>
      <c r="N373" s="235" t="s">
        <v>40</v>
      </c>
      <c r="O373" s="90"/>
      <c r="P373" s="236">
        <f>O373*H373</f>
        <v>0</v>
      </c>
      <c r="Q373" s="236">
        <v>0.00029999999999999997</v>
      </c>
      <c r="R373" s="236">
        <f>Q373*H373</f>
        <v>0.051394199999999994</v>
      </c>
      <c r="S373" s="236">
        <v>0</v>
      </c>
      <c r="T373" s="237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238" t="s">
        <v>235</v>
      </c>
      <c r="AT373" s="238" t="s">
        <v>147</v>
      </c>
      <c r="AU373" s="238" t="s">
        <v>82</v>
      </c>
      <c r="AY373" s="16" t="s">
        <v>144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6" t="s">
        <v>80</v>
      </c>
      <c r="BK373" s="239">
        <f>ROUND(I373*H373,2)</f>
        <v>0</v>
      </c>
      <c r="BL373" s="16" t="s">
        <v>235</v>
      </c>
      <c r="BM373" s="238" t="s">
        <v>656</v>
      </c>
    </row>
    <row r="374" s="2" customFormat="1" ht="37.8" customHeight="1">
      <c r="A374" s="37"/>
      <c r="B374" s="38"/>
      <c r="C374" s="266" t="s">
        <v>657</v>
      </c>
      <c r="D374" s="266" t="s">
        <v>203</v>
      </c>
      <c r="E374" s="267" t="s">
        <v>658</v>
      </c>
      <c r="F374" s="268" t="s">
        <v>659</v>
      </c>
      <c r="G374" s="269" t="s">
        <v>159</v>
      </c>
      <c r="H374" s="270">
        <v>188.44499999999999</v>
      </c>
      <c r="I374" s="271"/>
      <c r="J374" s="272">
        <f>ROUND(I374*H374,2)</f>
        <v>0</v>
      </c>
      <c r="K374" s="273"/>
      <c r="L374" s="274"/>
      <c r="M374" s="275" t="s">
        <v>1</v>
      </c>
      <c r="N374" s="276" t="s">
        <v>40</v>
      </c>
      <c r="O374" s="90"/>
      <c r="P374" s="236">
        <f>O374*H374</f>
        <v>0</v>
      </c>
      <c r="Q374" s="236">
        <v>0.0051000000000000004</v>
      </c>
      <c r="R374" s="236">
        <f>Q374*H374</f>
        <v>0.96106950000000002</v>
      </c>
      <c r="S374" s="236">
        <v>0</v>
      </c>
      <c r="T374" s="237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8" t="s">
        <v>318</v>
      </c>
      <c r="AT374" s="238" t="s">
        <v>203</v>
      </c>
      <c r="AU374" s="238" t="s">
        <v>82</v>
      </c>
      <c r="AY374" s="16" t="s">
        <v>144</v>
      </c>
      <c r="BE374" s="239">
        <f>IF(N374="základní",J374,0)</f>
        <v>0</v>
      </c>
      <c r="BF374" s="239">
        <f>IF(N374="snížená",J374,0)</f>
        <v>0</v>
      </c>
      <c r="BG374" s="239">
        <f>IF(N374="zákl. přenesená",J374,0)</f>
        <v>0</v>
      </c>
      <c r="BH374" s="239">
        <f>IF(N374="sníž. přenesená",J374,0)</f>
        <v>0</v>
      </c>
      <c r="BI374" s="239">
        <f>IF(N374="nulová",J374,0)</f>
        <v>0</v>
      </c>
      <c r="BJ374" s="16" t="s">
        <v>80</v>
      </c>
      <c r="BK374" s="239">
        <f>ROUND(I374*H374,2)</f>
        <v>0</v>
      </c>
      <c r="BL374" s="16" t="s">
        <v>235</v>
      </c>
      <c r="BM374" s="238" t="s">
        <v>660</v>
      </c>
    </row>
    <row r="375" s="13" customFormat="1">
      <c r="A375" s="13"/>
      <c r="B375" s="244"/>
      <c r="C375" s="245"/>
      <c r="D375" s="240" t="s">
        <v>155</v>
      </c>
      <c r="E375" s="245"/>
      <c r="F375" s="247" t="s">
        <v>661</v>
      </c>
      <c r="G375" s="245"/>
      <c r="H375" s="248">
        <v>188.44499999999999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4" t="s">
        <v>155</v>
      </c>
      <c r="AU375" s="254" t="s">
        <v>82</v>
      </c>
      <c r="AV375" s="13" t="s">
        <v>82</v>
      </c>
      <c r="AW375" s="13" t="s">
        <v>4</v>
      </c>
      <c r="AX375" s="13" t="s">
        <v>80</v>
      </c>
      <c r="AY375" s="254" t="s">
        <v>144</v>
      </c>
    </row>
    <row r="376" s="2" customFormat="1" ht="14.4" customHeight="1">
      <c r="A376" s="37"/>
      <c r="B376" s="38"/>
      <c r="C376" s="226" t="s">
        <v>662</v>
      </c>
      <c r="D376" s="226" t="s">
        <v>147</v>
      </c>
      <c r="E376" s="227" t="s">
        <v>663</v>
      </c>
      <c r="F376" s="228" t="s">
        <v>664</v>
      </c>
      <c r="G376" s="229" t="s">
        <v>260</v>
      </c>
      <c r="H376" s="230">
        <v>61.435000000000002</v>
      </c>
      <c r="I376" s="231"/>
      <c r="J376" s="232">
        <f>ROUND(I376*H376,2)</f>
        <v>0</v>
      </c>
      <c r="K376" s="233"/>
      <c r="L376" s="43"/>
      <c r="M376" s="234" t="s">
        <v>1</v>
      </c>
      <c r="N376" s="235" t="s">
        <v>40</v>
      </c>
      <c r="O376" s="90"/>
      <c r="P376" s="236">
        <f>O376*H376</f>
        <v>0</v>
      </c>
      <c r="Q376" s="236">
        <v>3.0000000000000001E-05</v>
      </c>
      <c r="R376" s="236">
        <f>Q376*H376</f>
        <v>0.0018430500000000002</v>
      </c>
      <c r="S376" s="236">
        <v>0</v>
      </c>
      <c r="T376" s="237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38" t="s">
        <v>235</v>
      </c>
      <c r="AT376" s="238" t="s">
        <v>147</v>
      </c>
      <c r="AU376" s="238" t="s">
        <v>82</v>
      </c>
      <c r="AY376" s="16" t="s">
        <v>144</v>
      </c>
      <c r="BE376" s="239">
        <f>IF(N376="základní",J376,0)</f>
        <v>0</v>
      </c>
      <c r="BF376" s="239">
        <f>IF(N376="snížená",J376,0)</f>
        <v>0</v>
      </c>
      <c r="BG376" s="239">
        <f>IF(N376="zákl. přenesená",J376,0)</f>
        <v>0</v>
      </c>
      <c r="BH376" s="239">
        <f>IF(N376="sníž. přenesená",J376,0)</f>
        <v>0</v>
      </c>
      <c r="BI376" s="239">
        <f>IF(N376="nulová",J376,0)</f>
        <v>0</v>
      </c>
      <c r="BJ376" s="16" t="s">
        <v>80</v>
      </c>
      <c r="BK376" s="239">
        <f>ROUND(I376*H376,2)</f>
        <v>0</v>
      </c>
      <c r="BL376" s="16" t="s">
        <v>235</v>
      </c>
      <c r="BM376" s="238" t="s">
        <v>665</v>
      </c>
    </row>
    <row r="377" s="13" customFormat="1">
      <c r="A377" s="13"/>
      <c r="B377" s="244"/>
      <c r="C377" s="245"/>
      <c r="D377" s="240" t="s">
        <v>155</v>
      </c>
      <c r="E377" s="246" t="s">
        <v>1</v>
      </c>
      <c r="F377" s="247" t="s">
        <v>666</v>
      </c>
      <c r="G377" s="245"/>
      <c r="H377" s="248">
        <v>21.09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4" t="s">
        <v>155</v>
      </c>
      <c r="AU377" s="254" t="s">
        <v>82</v>
      </c>
      <c r="AV377" s="13" t="s">
        <v>82</v>
      </c>
      <c r="AW377" s="13" t="s">
        <v>32</v>
      </c>
      <c r="AX377" s="13" t="s">
        <v>75</v>
      </c>
      <c r="AY377" s="254" t="s">
        <v>144</v>
      </c>
    </row>
    <row r="378" s="13" customFormat="1">
      <c r="A378" s="13"/>
      <c r="B378" s="244"/>
      <c r="C378" s="245"/>
      <c r="D378" s="240" t="s">
        <v>155</v>
      </c>
      <c r="E378" s="246" t="s">
        <v>1</v>
      </c>
      <c r="F378" s="247" t="s">
        <v>667</v>
      </c>
      <c r="G378" s="245"/>
      <c r="H378" s="248">
        <v>9.4100000000000001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4" t="s">
        <v>155</v>
      </c>
      <c r="AU378" s="254" t="s">
        <v>82</v>
      </c>
      <c r="AV378" s="13" t="s">
        <v>82</v>
      </c>
      <c r="AW378" s="13" t="s">
        <v>32</v>
      </c>
      <c r="AX378" s="13" t="s">
        <v>75</v>
      </c>
      <c r="AY378" s="254" t="s">
        <v>144</v>
      </c>
    </row>
    <row r="379" s="13" customFormat="1">
      <c r="A379" s="13"/>
      <c r="B379" s="244"/>
      <c r="C379" s="245"/>
      <c r="D379" s="240" t="s">
        <v>155</v>
      </c>
      <c r="E379" s="246" t="s">
        <v>1</v>
      </c>
      <c r="F379" s="247" t="s">
        <v>668</v>
      </c>
      <c r="G379" s="245"/>
      <c r="H379" s="248">
        <v>9.1199999999999992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4" t="s">
        <v>155</v>
      </c>
      <c r="AU379" s="254" t="s">
        <v>82</v>
      </c>
      <c r="AV379" s="13" t="s">
        <v>82</v>
      </c>
      <c r="AW379" s="13" t="s">
        <v>32</v>
      </c>
      <c r="AX379" s="13" t="s">
        <v>75</v>
      </c>
      <c r="AY379" s="254" t="s">
        <v>144</v>
      </c>
    </row>
    <row r="380" s="13" customFormat="1">
      <c r="A380" s="13"/>
      <c r="B380" s="244"/>
      <c r="C380" s="245"/>
      <c r="D380" s="240" t="s">
        <v>155</v>
      </c>
      <c r="E380" s="246" t="s">
        <v>1</v>
      </c>
      <c r="F380" s="247" t="s">
        <v>669</v>
      </c>
      <c r="G380" s="245"/>
      <c r="H380" s="248">
        <v>2.665</v>
      </c>
      <c r="I380" s="249"/>
      <c r="J380" s="245"/>
      <c r="K380" s="245"/>
      <c r="L380" s="250"/>
      <c r="M380" s="251"/>
      <c r="N380" s="252"/>
      <c r="O380" s="252"/>
      <c r="P380" s="252"/>
      <c r="Q380" s="252"/>
      <c r="R380" s="252"/>
      <c r="S380" s="252"/>
      <c r="T380" s="25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4" t="s">
        <v>155</v>
      </c>
      <c r="AU380" s="254" t="s">
        <v>82</v>
      </c>
      <c r="AV380" s="13" t="s">
        <v>82</v>
      </c>
      <c r="AW380" s="13" t="s">
        <v>32</v>
      </c>
      <c r="AX380" s="13" t="s">
        <v>75</v>
      </c>
      <c r="AY380" s="254" t="s">
        <v>144</v>
      </c>
    </row>
    <row r="381" s="13" customFormat="1">
      <c r="A381" s="13"/>
      <c r="B381" s="244"/>
      <c r="C381" s="245"/>
      <c r="D381" s="240" t="s">
        <v>155</v>
      </c>
      <c r="E381" s="246" t="s">
        <v>1</v>
      </c>
      <c r="F381" s="247" t="s">
        <v>670</v>
      </c>
      <c r="G381" s="245"/>
      <c r="H381" s="248">
        <v>3.8740000000000001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4" t="s">
        <v>155</v>
      </c>
      <c r="AU381" s="254" t="s">
        <v>82</v>
      </c>
      <c r="AV381" s="13" t="s">
        <v>82</v>
      </c>
      <c r="AW381" s="13" t="s">
        <v>32</v>
      </c>
      <c r="AX381" s="13" t="s">
        <v>75</v>
      </c>
      <c r="AY381" s="254" t="s">
        <v>144</v>
      </c>
    </row>
    <row r="382" s="13" customFormat="1">
      <c r="A382" s="13"/>
      <c r="B382" s="244"/>
      <c r="C382" s="245"/>
      <c r="D382" s="240" t="s">
        <v>155</v>
      </c>
      <c r="E382" s="246" t="s">
        <v>1</v>
      </c>
      <c r="F382" s="247" t="s">
        <v>671</v>
      </c>
      <c r="G382" s="245"/>
      <c r="H382" s="248">
        <v>2.419</v>
      </c>
      <c r="I382" s="249"/>
      <c r="J382" s="245"/>
      <c r="K382" s="245"/>
      <c r="L382" s="250"/>
      <c r="M382" s="251"/>
      <c r="N382" s="252"/>
      <c r="O382" s="252"/>
      <c r="P382" s="252"/>
      <c r="Q382" s="252"/>
      <c r="R382" s="252"/>
      <c r="S382" s="252"/>
      <c r="T382" s="25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4" t="s">
        <v>155</v>
      </c>
      <c r="AU382" s="254" t="s">
        <v>82</v>
      </c>
      <c r="AV382" s="13" t="s">
        <v>82</v>
      </c>
      <c r="AW382" s="13" t="s">
        <v>32</v>
      </c>
      <c r="AX382" s="13" t="s">
        <v>75</v>
      </c>
      <c r="AY382" s="254" t="s">
        <v>144</v>
      </c>
    </row>
    <row r="383" s="13" customFormat="1">
      <c r="A383" s="13"/>
      <c r="B383" s="244"/>
      <c r="C383" s="245"/>
      <c r="D383" s="240" t="s">
        <v>155</v>
      </c>
      <c r="E383" s="246" t="s">
        <v>1</v>
      </c>
      <c r="F383" s="247" t="s">
        <v>672</v>
      </c>
      <c r="G383" s="245"/>
      <c r="H383" s="248">
        <v>7.1849999999999996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4" t="s">
        <v>155</v>
      </c>
      <c r="AU383" s="254" t="s">
        <v>82</v>
      </c>
      <c r="AV383" s="13" t="s">
        <v>82</v>
      </c>
      <c r="AW383" s="13" t="s">
        <v>32</v>
      </c>
      <c r="AX383" s="13" t="s">
        <v>75</v>
      </c>
      <c r="AY383" s="254" t="s">
        <v>144</v>
      </c>
    </row>
    <row r="384" s="13" customFormat="1">
      <c r="A384" s="13"/>
      <c r="B384" s="244"/>
      <c r="C384" s="245"/>
      <c r="D384" s="240" t="s">
        <v>155</v>
      </c>
      <c r="E384" s="246" t="s">
        <v>1</v>
      </c>
      <c r="F384" s="247" t="s">
        <v>673</v>
      </c>
      <c r="G384" s="245"/>
      <c r="H384" s="248">
        <v>5.6719999999999997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4" t="s">
        <v>155</v>
      </c>
      <c r="AU384" s="254" t="s">
        <v>82</v>
      </c>
      <c r="AV384" s="13" t="s">
        <v>82</v>
      </c>
      <c r="AW384" s="13" t="s">
        <v>32</v>
      </c>
      <c r="AX384" s="13" t="s">
        <v>75</v>
      </c>
      <c r="AY384" s="254" t="s">
        <v>144</v>
      </c>
    </row>
    <row r="385" s="14" customFormat="1">
      <c r="A385" s="14"/>
      <c r="B385" s="255"/>
      <c r="C385" s="256"/>
      <c r="D385" s="240" t="s">
        <v>155</v>
      </c>
      <c r="E385" s="257" t="s">
        <v>1</v>
      </c>
      <c r="F385" s="258" t="s">
        <v>180</v>
      </c>
      <c r="G385" s="256"/>
      <c r="H385" s="259">
        <v>61.434999999999995</v>
      </c>
      <c r="I385" s="260"/>
      <c r="J385" s="256"/>
      <c r="K385" s="256"/>
      <c r="L385" s="261"/>
      <c r="M385" s="262"/>
      <c r="N385" s="263"/>
      <c r="O385" s="263"/>
      <c r="P385" s="263"/>
      <c r="Q385" s="263"/>
      <c r="R385" s="263"/>
      <c r="S385" s="263"/>
      <c r="T385" s="26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5" t="s">
        <v>155</v>
      </c>
      <c r="AU385" s="265" t="s">
        <v>82</v>
      </c>
      <c r="AV385" s="14" t="s">
        <v>151</v>
      </c>
      <c r="AW385" s="14" t="s">
        <v>32</v>
      </c>
      <c r="AX385" s="14" t="s">
        <v>80</v>
      </c>
      <c r="AY385" s="265" t="s">
        <v>144</v>
      </c>
    </row>
    <row r="386" s="2" customFormat="1" ht="14.4" customHeight="1">
      <c r="A386" s="37"/>
      <c r="B386" s="38"/>
      <c r="C386" s="266" t="s">
        <v>674</v>
      </c>
      <c r="D386" s="266" t="s">
        <v>203</v>
      </c>
      <c r="E386" s="267" t="s">
        <v>675</v>
      </c>
      <c r="F386" s="268" t="s">
        <v>676</v>
      </c>
      <c r="G386" s="269" t="s">
        <v>260</v>
      </c>
      <c r="H386" s="270">
        <v>62.664000000000001</v>
      </c>
      <c r="I386" s="271"/>
      <c r="J386" s="272">
        <f>ROUND(I386*H386,2)</f>
        <v>0</v>
      </c>
      <c r="K386" s="273"/>
      <c r="L386" s="274"/>
      <c r="M386" s="275" t="s">
        <v>1</v>
      </c>
      <c r="N386" s="276" t="s">
        <v>40</v>
      </c>
      <c r="O386" s="90"/>
      <c r="P386" s="236">
        <f>O386*H386</f>
        <v>0</v>
      </c>
      <c r="Q386" s="236">
        <v>0.00038000000000000002</v>
      </c>
      <c r="R386" s="236">
        <f>Q386*H386</f>
        <v>0.023812320000000001</v>
      </c>
      <c r="S386" s="236">
        <v>0</v>
      </c>
      <c r="T386" s="237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8" t="s">
        <v>318</v>
      </c>
      <c r="AT386" s="238" t="s">
        <v>203</v>
      </c>
      <c r="AU386" s="238" t="s">
        <v>82</v>
      </c>
      <c r="AY386" s="16" t="s">
        <v>144</v>
      </c>
      <c r="BE386" s="239">
        <f>IF(N386="základní",J386,0)</f>
        <v>0</v>
      </c>
      <c r="BF386" s="239">
        <f>IF(N386="snížená",J386,0)</f>
        <v>0</v>
      </c>
      <c r="BG386" s="239">
        <f>IF(N386="zákl. přenesená",J386,0)</f>
        <v>0</v>
      </c>
      <c r="BH386" s="239">
        <f>IF(N386="sníž. přenesená",J386,0)</f>
        <v>0</v>
      </c>
      <c r="BI386" s="239">
        <f>IF(N386="nulová",J386,0)</f>
        <v>0</v>
      </c>
      <c r="BJ386" s="16" t="s">
        <v>80</v>
      </c>
      <c r="BK386" s="239">
        <f>ROUND(I386*H386,2)</f>
        <v>0</v>
      </c>
      <c r="BL386" s="16" t="s">
        <v>235</v>
      </c>
      <c r="BM386" s="238" t="s">
        <v>677</v>
      </c>
    </row>
    <row r="387" s="13" customFormat="1">
      <c r="A387" s="13"/>
      <c r="B387" s="244"/>
      <c r="C387" s="245"/>
      <c r="D387" s="240" t="s">
        <v>155</v>
      </c>
      <c r="E387" s="245"/>
      <c r="F387" s="247" t="s">
        <v>678</v>
      </c>
      <c r="G387" s="245"/>
      <c r="H387" s="248">
        <v>62.664000000000001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4" t="s">
        <v>155</v>
      </c>
      <c r="AU387" s="254" t="s">
        <v>82</v>
      </c>
      <c r="AV387" s="13" t="s">
        <v>82</v>
      </c>
      <c r="AW387" s="13" t="s">
        <v>4</v>
      </c>
      <c r="AX387" s="13" t="s">
        <v>80</v>
      </c>
      <c r="AY387" s="254" t="s">
        <v>144</v>
      </c>
    </row>
    <row r="388" s="2" customFormat="1" ht="14.4" customHeight="1">
      <c r="A388" s="37"/>
      <c r="B388" s="38"/>
      <c r="C388" s="226" t="s">
        <v>679</v>
      </c>
      <c r="D388" s="226" t="s">
        <v>147</v>
      </c>
      <c r="E388" s="227" t="s">
        <v>680</v>
      </c>
      <c r="F388" s="228" t="s">
        <v>681</v>
      </c>
      <c r="G388" s="229" t="s">
        <v>260</v>
      </c>
      <c r="H388" s="230">
        <v>74.316999999999993</v>
      </c>
      <c r="I388" s="231"/>
      <c r="J388" s="232">
        <f>ROUND(I388*H388,2)</f>
        <v>0</v>
      </c>
      <c r="K388" s="233"/>
      <c r="L388" s="43"/>
      <c r="M388" s="234" t="s">
        <v>1</v>
      </c>
      <c r="N388" s="235" t="s">
        <v>40</v>
      </c>
      <c r="O388" s="90"/>
      <c r="P388" s="236">
        <f>O388*H388</f>
        <v>0</v>
      </c>
      <c r="Q388" s="236">
        <v>3.0000000000000001E-05</v>
      </c>
      <c r="R388" s="236">
        <f>Q388*H388</f>
        <v>0.0022295099999999997</v>
      </c>
      <c r="S388" s="236">
        <v>0</v>
      </c>
      <c r="T388" s="237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38" t="s">
        <v>235</v>
      </c>
      <c r="AT388" s="238" t="s">
        <v>147</v>
      </c>
      <c r="AU388" s="238" t="s">
        <v>82</v>
      </c>
      <c r="AY388" s="16" t="s">
        <v>144</v>
      </c>
      <c r="BE388" s="239">
        <f>IF(N388="základní",J388,0)</f>
        <v>0</v>
      </c>
      <c r="BF388" s="239">
        <f>IF(N388="snížená",J388,0)</f>
        <v>0</v>
      </c>
      <c r="BG388" s="239">
        <f>IF(N388="zákl. přenesená",J388,0)</f>
        <v>0</v>
      </c>
      <c r="BH388" s="239">
        <f>IF(N388="sníž. přenesená",J388,0)</f>
        <v>0</v>
      </c>
      <c r="BI388" s="239">
        <f>IF(N388="nulová",J388,0)</f>
        <v>0</v>
      </c>
      <c r="BJ388" s="16" t="s">
        <v>80</v>
      </c>
      <c r="BK388" s="239">
        <f>ROUND(I388*H388,2)</f>
        <v>0</v>
      </c>
      <c r="BL388" s="16" t="s">
        <v>235</v>
      </c>
      <c r="BM388" s="238" t="s">
        <v>682</v>
      </c>
    </row>
    <row r="389" s="13" customFormat="1">
      <c r="A389" s="13"/>
      <c r="B389" s="244"/>
      <c r="C389" s="245"/>
      <c r="D389" s="240" t="s">
        <v>155</v>
      </c>
      <c r="E389" s="246" t="s">
        <v>1</v>
      </c>
      <c r="F389" s="247" t="s">
        <v>683</v>
      </c>
      <c r="G389" s="245"/>
      <c r="H389" s="248">
        <v>16.181000000000001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4" t="s">
        <v>155</v>
      </c>
      <c r="AU389" s="254" t="s">
        <v>82</v>
      </c>
      <c r="AV389" s="13" t="s">
        <v>82</v>
      </c>
      <c r="AW389" s="13" t="s">
        <v>32</v>
      </c>
      <c r="AX389" s="13" t="s">
        <v>75</v>
      </c>
      <c r="AY389" s="254" t="s">
        <v>144</v>
      </c>
    </row>
    <row r="390" s="13" customFormat="1">
      <c r="A390" s="13"/>
      <c r="B390" s="244"/>
      <c r="C390" s="245"/>
      <c r="D390" s="240" t="s">
        <v>155</v>
      </c>
      <c r="E390" s="246" t="s">
        <v>1</v>
      </c>
      <c r="F390" s="247" t="s">
        <v>684</v>
      </c>
      <c r="G390" s="245"/>
      <c r="H390" s="248">
        <v>14.156000000000001</v>
      </c>
      <c r="I390" s="249"/>
      <c r="J390" s="245"/>
      <c r="K390" s="245"/>
      <c r="L390" s="250"/>
      <c r="M390" s="251"/>
      <c r="N390" s="252"/>
      <c r="O390" s="252"/>
      <c r="P390" s="252"/>
      <c r="Q390" s="252"/>
      <c r="R390" s="252"/>
      <c r="S390" s="252"/>
      <c r="T390" s="25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4" t="s">
        <v>155</v>
      </c>
      <c r="AU390" s="254" t="s">
        <v>82</v>
      </c>
      <c r="AV390" s="13" t="s">
        <v>82</v>
      </c>
      <c r="AW390" s="13" t="s">
        <v>32</v>
      </c>
      <c r="AX390" s="13" t="s">
        <v>75</v>
      </c>
      <c r="AY390" s="254" t="s">
        <v>144</v>
      </c>
    </row>
    <row r="391" s="13" customFormat="1">
      <c r="A391" s="13"/>
      <c r="B391" s="244"/>
      <c r="C391" s="245"/>
      <c r="D391" s="240" t="s">
        <v>155</v>
      </c>
      <c r="E391" s="246" t="s">
        <v>1</v>
      </c>
      <c r="F391" s="247" t="s">
        <v>685</v>
      </c>
      <c r="G391" s="245"/>
      <c r="H391" s="248">
        <v>14.241</v>
      </c>
      <c r="I391" s="249"/>
      <c r="J391" s="245"/>
      <c r="K391" s="245"/>
      <c r="L391" s="250"/>
      <c r="M391" s="251"/>
      <c r="N391" s="252"/>
      <c r="O391" s="252"/>
      <c r="P391" s="252"/>
      <c r="Q391" s="252"/>
      <c r="R391" s="252"/>
      <c r="S391" s="252"/>
      <c r="T391" s="25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4" t="s">
        <v>155</v>
      </c>
      <c r="AU391" s="254" t="s">
        <v>82</v>
      </c>
      <c r="AV391" s="13" t="s">
        <v>82</v>
      </c>
      <c r="AW391" s="13" t="s">
        <v>32</v>
      </c>
      <c r="AX391" s="13" t="s">
        <v>75</v>
      </c>
      <c r="AY391" s="254" t="s">
        <v>144</v>
      </c>
    </row>
    <row r="392" s="13" customFormat="1">
      <c r="A392" s="13"/>
      <c r="B392" s="244"/>
      <c r="C392" s="245"/>
      <c r="D392" s="240" t="s">
        <v>155</v>
      </c>
      <c r="E392" s="246" t="s">
        <v>1</v>
      </c>
      <c r="F392" s="247" t="s">
        <v>686</v>
      </c>
      <c r="G392" s="245"/>
      <c r="H392" s="248">
        <v>14.025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4" t="s">
        <v>155</v>
      </c>
      <c r="AU392" s="254" t="s">
        <v>82</v>
      </c>
      <c r="AV392" s="13" t="s">
        <v>82</v>
      </c>
      <c r="AW392" s="13" t="s">
        <v>32</v>
      </c>
      <c r="AX392" s="13" t="s">
        <v>75</v>
      </c>
      <c r="AY392" s="254" t="s">
        <v>144</v>
      </c>
    </row>
    <row r="393" s="13" customFormat="1">
      <c r="A393" s="13"/>
      <c r="B393" s="244"/>
      <c r="C393" s="245"/>
      <c r="D393" s="240" t="s">
        <v>155</v>
      </c>
      <c r="E393" s="246" t="s">
        <v>1</v>
      </c>
      <c r="F393" s="247" t="s">
        <v>687</v>
      </c>
      <c r="G393" s="245"/>
      <c r="H393" s="248">
        <v>15.714</v>
      </c>
      <c r="I393" s="249"/>
      <c r="J393" s="245"/>
      <c r="K393" s="245"/>
      <c r="L393" s="250"/>
      <c r="M393" s="251"/>
      <c r="N393" s="252"/>
      <c r="O393" s="252"/>
      <c r="P393" s="252"/>
      <c r="Q393" s="252"/>
      <c r="R393" s="252"/>
      <c r="S393" s="252"/>
      <c r="T393" s="25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4" t="s">
        <v>155</v>
      </c>
      <c r="AU393" s="254" t="s">
        <v>82</v>
      </c>
      <c r="AV393" s="13" t="s">
        <v>82</v>
      </c>
      <c r="AW393" s="13" t="s">
        <v>32</v>
      </c>
      <c r="AX393" s="13" t="s">
        <v>75</v>
      </c>
      <c r="AY393" s="254" t="s">
        <v>144</v>
      </c>
    </row>
    <row r="394" s="14" customFormat="1">
      <c r="A394" s="14"/>
      <c r="B394" s="255"/>
      <c r="C394" s="256"/>
      <c r="D394" s="240" t="s">
        <v>155</v>
      </c>
      <c r="E394" s="257" t="s">
        <v>1</v>
      </c>
      <c r="F394" s="258" t="s">
        <v>180</v>
      </c>
      <c r="G394" s="256"/>
      <c r="H394" s="259">
        <v>74.317000000000007</v>
      </c>
      <c r="I394" s="260"/>
      <c r="J394" s="256"/>
      <c r="K394" s="256"/>
      <c r="L394" s="261"/>
      <c r="M394" s="262"/>
      <c r="N394" s="263"/>
      <c r="O394" s="263"/>
      <c r="P394" s="263"/>
      <c r="Q394" s="263"/>
      <c r="R394" s="263"/>
      <c r="S394" s="263"/>
      <c r="T394" s="26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5" t="s">
        <v>155</v>
      </c>
      <c r="AU394" s="265" t="s">
        <v>82</v>
      </c>
      <c r="AV394" s="14" t="s">
        <v>151</v>
      </c>
      <c r="AW394" s="14" t="s">
        <v>32</v>
      </c>
      <c r="AX394" s="14" t="s">
        <v>80</v>
      </c>
      <c r="AY394" s="265" t="s">
        <v>144</v>
      </c>
    </row>
    <row r="395" s="2" customFormat="1" ht="24.15" customHeight="1">
      <c r="A395" s="37"/>
      <c r="B395" s="38"/>
      <c r="C395" s="226" t="s">
        <v>688</v>
      </c>
      <c r="D395" s="226" t="s">
        <v>147</v>
      </c>
      <c r="E395" s="227" t="s">
        <v>689</v>
      </c>
      <c r="F395" s="228" t="s">
        <v>690</v>
      </c>
      <c r="G395" s="229" t="s">
        <v>150</v>
      </c>
      <c r="H395" s="230">
        <v>2.3439999999999999</v>
      </c>
      <c r="I395" s="231"/>
      <c r="J395" s="232">
        <f>ROUND(I395*H395,2)</f>
        <v>0</v>
      </c>
      <c r="K395" s="233"/>
      <c r="L395" s="43"/>
      <c r="M395" s="234" t="s">
        <v>1</v>
      </c>
      <c r="N395" s="235" t="s">
        <v>40</v>
      </c>
      <c r="O395" s="90"/>
      <c r="P395" s="236">
        <f>O395*H395</f>
        <v>0</v>
      </c>
      <c r="Q395" s="236">
        <v>0</v>
      </c>
      <c r="R395" s="236">
        <f>Q395*H395</f>
        <v>0</v>
      </c>
      <c r="S395" s="236">
        <v>0</v>
      </c>
      <c r="T395" s="237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38" t="s">
        <v>235</v>
      </c>
      <c r="AT395" s="238" t="s">
        <v>147</v>
      </c>
      <c r="AU395" s="238" t="s">
        <v>82</v>
      </c>
      <c r="AY395" s="16" t="s">
        <v>144</v>
      </c>
      <c r="BE395" s="239">
        <f>IF(N395="základní",J395,0)</f>
        <v>0</v>
      </c>
      <c r="BF395" s="239">
        <f>IF(N395="snížená",J395,0)</f>
        <v>0</v>
      </c>
      <c r="BG395" s="239">
        <f>IF(N395="zákl. přenesená",J395,0)</f>
        <v>0</v>
      </c>
      <c r="BH395" s="239">
        <f>IF(N395="sníž. přenesená",J395,0)</f>
        <v>0</v>
      </c>
      <c r="BI395" s="239">
        <f>IF(N395="nulová",J395,0)</f>
        <v>0</v>
      </c>
      <c r="BJ395" s="16" t="s">
        <v>80</v>
      </c>
      <c r="BK395" s="239">
        <f>ROUND(I395*H395,2)</f>
        <v>0</v>
      </c>
      <c r="BL395" s="16" t="s">
        <v>235</v>
      </c>
      <c r="BM395" s="238" t="s">
        <v>691</v>
      </c>
    </row>
    <row r="396" s="12" customFormat="1" ht="22.8" customHeight="1">
      <c r="A396" s="12"/>
      <c r="B396" s="210"/>
      <c r="C396" s="211"/>
      <c r="D396" s="212" t="s">
        <v>74</v>
      </c>
      <c r="E396" s="224" t="s">
        <v>692</v>
      </c>
      <c r="F396" s="224" t="s">
        <v>693</v>
      </c>
      <c r="G396" s="211"/>
      <c r="H396" s="211"/>
      <c r="I396" s="214"/>
      <c r="J396" s="225">
        <f>BK396</f>
        <v>0</v>
      </c>
      <c r="K396" s="211"/>
      <c r="L396" s="216"/>
      <c r="M396" s="217"/>
      <c r="N396" s="218"/>
      <c r="O396" s="218"/>
      <c r="P396" s="219">
        <f>SUM(P397:P425)</f>
        <v>0</v>
      </c>
      <c r="Q396" s="218"/>
      <c r="R396" s="219">
        <f>SUM(R397:R425)</f>
        <v>3.4949381000000002</v>
      </c>
      <c r="S396" s="218"/>
      <c r="T396" s="220">
        <f>SUM(T397:T425)</f>
        <v>1.7122671999999999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21" t="s">
        <v>82</v>
      </c>
      <c r="AT396" s="222" t="s">
        <v>74</v>
      </c>
      <c r="AU396" s="222" t="s">
        <v>80</v>
      </c>
      <c r="AY396" s="221" t="s">
        <v>144</v>
      </c>
      <c r="BK396" s="223">
        <f>SUM(BK397:BK425)</f>
        <v>0</v>
      </c>
    </row>
    <row r="397" s="2" customFormat="1" ht="14.4" customHeight="1">
      <c r="A397" s="37"/>
      <c r="B397" s="38"/>
      <c r="C397" s="226" t="s">
        <v>694</v>
      </c>
      <c r="D397" s="226" t="s">
        <v>147</v>
      </c>
      <c r="E397" s="227" t="s">
        <v>695</v>
      </c>
      <c r="F397" s="228" t="s">
        <v>696</v>
      </c>
      <c r="G397" s="229" t="s">
        <v>159</v>
      </c>
      <c r="H397" s="230">
        <v>137.935</v>
      </c>
      <c r="I397" s="231"/>
      <c r="J397" s="232">
        <f>ROUND(I397*H397,2)</f>
        <v>0</v>
      </c>
      <c r="K397" s="233"/>
      <c r="L397" s="43"/>
      <c r="M397" s="234" t="s">
        <v>1</v>
      </c>
      <c r="N397" s="235" t="s">
        <v>40</v>
      </c>
      <c r="O397" s="90"/>
      <c r="P397" s="236">
        <f>O397*H397</f>
        <v>0</v>
      </c>
      <c r="Q397" s="236">
        <v>0</v>
      </c>
      <c r="R397" s="236">
        <f>Q397*H397</f>
        <v>0</v>
      </c>
      <c r="S397" s="236">
        <v>0</v>
      </c>
      <c r="T397" s="237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38" t="s">
        <v>235</v>
      </c>
      <c r="AT397" s="238" t="s">
        <v>147</v>
      </c>
      <c r="AU397" s="238" t="s">
        <v>82</v>
      </c>
      <c r="AY397" s="16" t="s">
        <v>144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6" t="s">
        <v>80</v>
      </c>
      <c r="BK397" s="239">
        <f>ROUND(I397*H397,2)</f>
        <v>0</v>
      </c>
      <c r="BL397" s="16" t="s">
        <v>235</v>
      </c>
      <c r="BM397" s="238" t="s">
        <v>697</v>
      </c>
    </row>
    <row r="398" s="13" customFormat="1">
      <c r="A398" s="13"/>
      <c r="B398" s="244"/>
      <c r="C398" s="245"/>
      <c r="D398" s="240" t="s">
        <v>155</v>
      </c>
      <c r="E398" s="246" t="s">
        <v>1</v>
      </c>
      <c r="F398" s="247" t="s">
        <v>698</v>
      </c>
      <c r="G398" s="245"/>
      <c r="H398" s="248">
        <v>31.916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4" t="s">
        <v>155</v>
      </c>
      <c r="AU398" s="254" t="s">
        <v>82</v>
      </c>
      <c r="AV398" s="13" t="s">
        <v>82</v>
      </c>
      <c r="AW398" s="13" t="s">
        <v>32</v>
      </c>
      <c r="AX398" s="13" t="s">
        <v>75</v>
      </c>
      <c r="AY398" s="254" t="s">
        <v>144</v>
      </c>
    </row>
    <row r="399" s="13" customFormat="1">
      <c r="A399" s="13"/>
      <c r="B399" s="244"/>
      <c r="C399" s="245"/>
      <c r="D399" s="240" t="s">
        <v>155</v>
      </c>
      <c r="E399" s="246" t="s">
        <v>1</v>
      </c>
      <c r="F399" s="247" t="s">
        <v>699</v>
      </c>
      <c r="G399" s="245"/>
      <c r="H399" s="248">
        <v>20.542999999999999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4" t="s">
        <v>155</v>
      </c>
      <c r="AU399" s="254" t="s">
        <v>82</v>
      </c>
      <c r="AV399" s="13" t="s">
        <v>82</v>
      </c>
      <c r="AW399" s="13" t="s">
        <v>32</v>
      </c>
      <c r="AX399" s="13" t="s">
        <v>75</v>
      </c>
      <c r="AY399" s="254" t="s">
        <v>144</v>
      </c>
    </row>
    <row r="400" s="13" customFormat="1">
      <c r="A400" s="13"/>
      <c r="B400" s="244"/>
      <c r="C400" s="245"/>
      <c r="D400" s="240" t="s">
        <v>155</v>
      </c>
      <c r="E400" s="246" t="s">
        <v>1</v>
      </c>
      <c r="F400" s="247" t="s">
        <v>700</v>
      </c>
      <c r="G400" s="245"/>
      <c r="H400" s="248">
        <v>27.713999999999999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4" t="s">
        <v>155</v>
      </c>
      <c r="AU400" s="254" t="s">
        <v>82</v>
      </c>
      <c r="AV400" s="13" t="s">
        <v>82</v>
      </c>
      <c r="AW400" s="13" t="s">
        <v>32</v>
      </c>
      <c r="AX400" s="13" t="s">
        <v>75</v>
      </c>
      <c r="AY400" s="254" t="s">
        <v>144</v>
      </c>
    </row>
    <row r="401" s="13" customFormat="1">
      <c r="A401" s="13"/>
      <c r="B401" s="244"/>
      <c r="C401" s="245"/>
      <c r="D401" s="240" t="s">
        <v>155</v>
      </c>
      <c r="E401" s="246" t="s">
        <v>1</v>
      </c>
      <c r="F401" s="247" t="s">
        <v>701</v>
      </c>
      <c r="G401" s="245"/>
      <c r="H401" s="248">
        <v>27.047999999999998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4" t="s">
        <v>155</v>
      </c>
      <c r="AU401" s="254" t="s">
        <v>82</v>
      </c>
      <c r="AV401" s="13" t="s">
        <v>82</v>
      </c>
      <c r="AW401" s="13" t="s">
        <v>32</v>
      </c>
      <c r="AX401" s="13" t="s">
        <v>75</v>
      </c>
      <c r="AY401" s="254" t="s">
        <v>144</v>
      </c>
    </row>
    <row r="402" s="13" customFormat="1">
      <c r="A402" s="13"/>
      <c r="B402" s="244"/>
      <c r="C402" s="245"/>
      <c r="D402" s="240" t="s">
        <v>155</v>
      </c>
      <c r="E402" s="246" t="s">
        <v>1</v>
      </c>
      <c r="F402" s="247" t="s">
        <v>702</v>
      </c>
      <c r="G402" s="245"/>
      <c r="H402" s="248">
        <v>30.713999999999999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54" t="s">
        <v>155</v>
      </c>
      <c r="AU402" s="254" t="s">
        <v>82</v>
      </c>
      <c r="AV402" s="13" t="s">
        <v>82</v>
      </c>
      <c r="AW402" s="13" t="s">
        <v>32</v>
      </c>
      <c r="AX402" s="13" t="s">
        <v>75</v>
      </c>
      <c r="AY402" s="254" t="s">
        <v>144</v>
      </c>
    </row>
    <row r="403" s="14" customFormat="1">
      <c r="A403" s="14"/>
      <c r="B403" s="255"/>
      <c r="C403" s="256"/>
      <c r="D403" s="240" t="s">
        <v>155</v>
      </c>
      <c r="E403" s="257" t="s">
        <v>1</v>
      </c>
      <c r="F403" s="258" t="s">
        <v>180</v>
      </c>
      <c r="G403" s="256"/>
      <c r="H403" s="259">
        <v>137.935</v>
      </c>
      <c r="I403" s="260"/>
      <c r="J403" s="256"/>
      <c r="K403" s="256"/>
      <c r="L403" s="261"/>
      <c r="M403" s="262"/>
      <c r="N403" s="263"/>
      <c r="O403" s="263"/>
      <c r="P403" s="263"/>
      <c r="Q403" s="263"/>
      <c r="R403" s="263"/>
      <c r="S403" s="263"/>
      <c r="T403" s="26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5" t="s">
        <v>155</v>
      </c>
      <c r="AU403" s="265" t="s">
        <v>82</v>
      </c>
      <c r="AV403" s="14" t="s">
        <v>151</v>
      </c>
      <c r="AW403" s="14" t="s">
        <v>32</v>
      </c>
      <c r="AX403" s="14" t="s">
        <v>80</v>
      </c>
      <c r="AY403" s="265" t="s">
        <v>144</v>
      </c>
    </row>
    <row r="404" s="2" customFormat="1" ht="14.4" customHeight="1">
      <c r="A404" s="37"/>
      <c r="B404" s="38"/>
      <c r="C404" s="226" t="s">
        <v>703</v>
      </c>
      <c r="D404" s="226" t="s">
        <v>147</v>
      </c>
      <c r="E404" s="227" t="s">
        <v>704</v>
      </c>
      <c r="F404" s="228" t="s">
        <v>705</v>
      </c>
      <c r="G404" s="229" t="s">
        <v>159</v>
      </c>
      <c r="H404" s="230">
        <v>137.935</v>
      </c>
      <c r="I404" s="231"/>
      <c r="J404" s="232">
        <f>ROUND(I404*H404,2)</f>
        <v>0</v>
      </c>
      <c r="K404" s="233"/>
      <c r="L404" s="43"/>
      <c r="M404" s="234" t="s">
        <v>1</v>
      </c>
      <c r="N404" s="235" t="s">
        <v>40</v>
      </c>
      <c r="O404" s="90"/>
      <c r="P404" s="236">
        <f>O404*H404</f>
        <v>0</v>
      </c>
      <c r="Q404" s="236">
        <v>0.00029999999999999997</v>
      </c>
      <c r="R404" s="236">
        <f>Q404*H404</f>
        <v>0.041380499999999994</v>
      </c>
      <c r="S404" s="236">
        <v>0</v>
      </c>
      <c r="T404" s="237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38" t="s">
        <v>235</v>
      </c>
      <c r="AT404" s="238" t="s">
        <v>147</v>
      </c>
      <c r="AU404" s="238" t="s">
        <v>82</v>
      </c>
      <c r="AY404" s="16" t="s">
        <v>144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6" t="s">
        <v>80</v>
      </c>
      <c r="BK404" s="239">
        <f>ROUND(I404*H404,2)</f>
        <v>0</v>
      </c>
      <c r="BL404" s="16" t="s">
        <v>235</v>
      </c>
      <c r="BM404" s="238" t="s">
        <v>706</v>
      </c>
    </row>
    <row r="405" s="2" customFormat="1" ht="14.4" customHeight="1">
      <c r="A405" s="37"/>
      <c r="B405" s="38"/>
      <c r="C405" s="226" t="s">
        <v>707</v>
      </c>
      <c r="D405" s="226" t="s">
        <v>147</v>
      </c>
      <c r="E405" s="227" t="s">
        <v>708</v>
      </c>
      <c r="F405" s="228" t="s">
        <v>709</v>
      </c>
      <c r="G405" s="229" t="s">
        <v>159</v>
      </c>
      <c r="H405" s="230">
        <v>137.935</v>
      </c>
      <c r="I405" s="231"/>
      <c r="J405" s="232">
        <f>ROUND(I405*H405,2)</f>
        <v>0</v>
      </c>
      <c r="K405" s="233"/>
      <c r="L405" s="43"/>
      <c r="M405" s="234" t="s">
        <v>1</v>
      </c>
      <c r="N405" s="235" t="s">
        <v>40</v>
      </c>
      <c r="O405" s="90"/>
      <c r="P405" s="236">
        <f>O405*H405</f>
        <v>0</v>
      </c>
      <c r="Q405" s="236">
        <v>0.0044999999999999997</v>
      </c>
      <c r="R405" s="236">
        <f>Q405*H405</f>
        <v>0.62070749999999997</v>
      </c>
      <c r="S405" s="236">
        <v>0</v>
      </c>
      <c r="T405" s="237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38" t="s">
        <v>235</v>
      </c>
      <c r="AT405" s="238" t="s">
        <v>147</v>
      </c>
      <c r="AU405" s="238" t="s">
        <v>82</v>
      </c>
      <c r="AY405" s="16" t="s">
        <v>144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6" t="s">
        <v>80</v>
      </c>
      <c r="BK405" s="239">
        <f>ROUND(I405*H405,2)</f>
        <v>0</v>
      </c>
      <c r="BL405" s="16" t="s">
        <v>235</v>
      </c>
      <c r="BM405" s="238" t="s">
        <v>710</v>
      </c>
    </row>
    <row r="406" s="2" customFormat="1" ht="24.15" customHeight="1">
      <c r="A406" s="37"/>
      <c r="B406" s="38"/>
      <c r="C406" s="226" t="s">
        <v>711</v>
      </c>
      <c r="D406" s="226" t="s">
        <v>147</v>
      </c>
      <c r="E406" s="227" t="s">
        <v>712</v>
      </c>
      <c r="F406" s="228" t="s">
        <v>713</v>
      </c>
      <c r="G406" s="229" t="s">
        <v>159</v>
      </c>
      <c r="H406" s="230">
        <v>62.951000000000001</v>
      </c>
      <c r="I406" s="231"/>
      <c r="J406" s="232">
        <f>ROUND(I406*H406,2)</f>
        <v>0</v>
      </c>
      <c r="K406" s="233"/>
      <c r="L406" s="43"/>
      <c r="M406" s="234" t="s">
        <v>1</v>
      </c>
      <c r="N406" s="235" t="s">
        <v>40</v>
      </c>
      <c r="O406" s="90"/>
      <c r="P406" s="236">
        <f>O406*H406</f>
        <v>0</v>
      </c>
      <c r="Q406" s="236">
        <v>0</v>
      </c>
      <c r="R406" s="236">
        <f>Q406*H406</f>
        <v>0</v>
      </c>
      <c r="S406" s="236">
        <v>0.027199999999999998</v>
      </c>
      <c r="T406" s="237">
        <f>S406*H406</f>
        <v>1.7122671999999999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8" t="s">
        <v>235</v>
      </c>
      <c r="AT406" s="238" t="s">
        <v>147</v>
      </c>
      <c r="AU406" s="238" t="s">
        <v>82</v>
      </c>
      <c r="AY406" s="16" t="s">
        <v>144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6" t="s">
        <v>80</v>
      </c>
      <c r="BK406" s="239">
        <f>ROUND(I406*H406,2)</f>
        <v>0</v>
      </c>
      <c r="BL406" s="16" t="s">
        <v>235</v>
      </c>
      <c r="BM406" s="238" t="s">
        <v>714</v>
      </c>
    </row>
    <row r="407" s="13" customFormat="1">
      <c r="A407" s="13"/>
      <c r="B407" s="244"/>
      <c r="C407" s="245"/>
      <c r="D407" s="240" t="s">
        <v>155</v>
      </c>
      <c r="E407" s="246" t="s">
        <v>1</v>
      </c>
      <c r="F407" s="247" t="s">
        <v>715</v>
      </c>
      <c r="G407" s="245"/>
      <c r="H407" s="248">
        <v>62.951000000000001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4" t="s">
        <v>155</v>
      </c>
      <c r="AU407" s="254" t="s">
        <v>82</v>
      </c>
      <c r="AV407" s="13" t="s">
        <v>82</v>
      </c>
      <c r="AW407" s="13" t="s">
        <v>32</v>
      </c>
      <c r="AX407" s="13" t="s">
        <v>80</v>
      </c>
      <c r="AY407" s="254" t="s">
        <v>144</v>
      </c>
    </row>
    <row r="408" s="2" customFormat="1" ht="24.15" customHeight="1">
      <c r="A408" s="37"/>
      <c r="B408" s="38"/>
      <c r="C408" s="226" t="s">
        <v>716</v>
      </c>
      <c r="D408" s="226" t="s">
        <v>147</v>
      </c>
      <c r="E408" s="227" t="s">
        <v>717</v>
      </c>
      <c r="F408" s="228" t="s">
        <v>718</v>
      </c>
      <c r="G408" s="229" t="s">
        <v>159</v>
      </c>
      <c r="H408" s="230">
        <v>137.935</v>
      </c>
      <c r="I408" s="231"/>
      <c r="J408" s="232">
        <f>ROUND(I408*H408,2)</f>
        <v>0</v>
      </c>
      <c r="K408" s="233"/>
      <c r="L408" s="43"/>
      <c r="M408" s="234" t="s">
        <v>1</v>
      </c>
      <c r="N408" s="235" t="s">
        <v>40</v>
      </c>
      <c r="O408" s="90"/>
      <c r="P408" s="236">
        <f>O408*H408</f>
        <v>0</v>
      </c>
      <c r="Q408" s="236">
        <v>0.0060499999999999998</v>
      </c>
      <c r="R408" s="236">
        <f>Q408*H408</f>
        <v>0.83450674999999996</v>
      </c>
      <c r="S408" s="236">
        <v>0</v>
      </c>
      <c r="T408" s="23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38" t="s">
        <v>235</v>
      </c>
      <c r="AT408" s="238" t="s">
        <v>147</v>
      </c>
      <c r="AU408" s="238" t="s">
        <v>82</v>
      </c>
      <c r="AY408" s="16" t="s">
        <v>144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6" t="s">
        <v>80</v>
      </c>
      <c r="BK408" s="239">
        <f>ROUND(I408*H408,2)</f>
        <v>0</v>
      </c>
      <c r="BL408" s="16" t="s">
        <v>235</v>
      </c>
      <c r="BM408" s="238" t="s">
        <v>719</v>
      </c>
    </row>
    <row r="409" s="2" customFormat="1" ht="14.4" customHeight="1">
      <c r="A409" s="37"/>
      <c r="B409" s="38"/>
      <c r="C409" s="266" t="s">
        <v>720</v>
      </c>
      <c r="D409" s="266" t="s">
        <v>203</v>
      </c>
      <c r="E409" s="267" t="s">
        <v>721</v>
      </c>
      <c r="F409" s="268" t="s">
        <v>722</v>
      </c>
      <c r="G409" s="269" t="s">
        <v>159</v>
      </c>
      <c r="H409" s="270">
        <v>151.72900000000001</v>
      </c>
      <c r="I409" s="271"/>
      <c r="J409" s="272">
        <f>ROUND(I409*H409,2)</f>
        <v>0</v>
      </c>
      <c r="K409" s="273"/>
      <c r="L409" s="274"/>
      <c r="M409" s="275" t="s">
        <v>1</v>
      </c>
      <c r="N409" s="276" t="s">
        <v>40</v>
      </c>
      <c r="O409" s="90"/>
      <c r="P409" s="236">
        <f>O409*H409</f>
        <v>0</v>
      </c>
      <c r="Q409" s="236">
        <v>0.0129</v>
      </c>
      <c r="R409" s="236">
        <f>Q409*H409</f>
        <v>1.9573041000000002</v>
      </c>
      <c r="S409" s="236">
        <v>0</v>
      </c>
      <c r="T409" s="237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38" t="s">
        <v>318</v>
      </c>
      <c r="AT409" s="238" t="s">
        <v>203</v>
      </c>
      <c r="AU409" s="238" t="s">
        <v>82</v>
      </c>
      <c r="AY409" s="16" t="s">
        <v>144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6" t="s">
        <v>80</v>
      </c>
      <c r="BK409" s="239">
        <f>ROUND(I409*H409,2)</f>
        <v>0</v>
      </c>
      <c r="BL409" s="16" t="s">
        <v>235</v>
      </c>
      <c r="BM409" s="238" t="s">
        <v>723</v>
      </c>
    </row>
    <row r="410" s="13" customFormat="1">
      <c r="A410" s="13"/>
      <c r="B410" s="244"/>
      <c r="C410" s="245"/>
      <c r="D410" s="240" t="s">
        <v>155</v>
      </c>
      <c r="E410" s="245"/>
      <c r="F410" s="247" t="s">
        <v>724</v>
      </c>
      <c r="G410" s="245"/>
      <c r="H410" s="248">
        <v>151.72900000000001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4" t="s">
        <v>155</v>
      </c>
      <c r="AU410" s="254" t="s">
        <v>82</v>
      </c>
      <c r="AV410" s="13" t="s">
        <v>82</v>
      </c>
      <c r="AW410" s="13" t="s">
        <v>4</v>
      </c>
      <c r="AX410" s="13" t="s">
        <v>80</v>
      </c>
      <c r="AY410" s="254" t="s">
        <v>144</v>
      </c>
    </row>
    <row r="411" s="2" customFormat="1" ht="14.4" customHeight="1">
      <c r="A411" s="37"/>
      <c r="B411" s="38"/>
      <c r="C411" s="226" t="s">
        <v>725</v>
      </c>
      <c r="D411" s="226" t="s">
        <v>147</v>
      </c>
      <c r="E411" s="227" t="s">
        <v>726</v>
      </c>
      <c r="F411" s="228" t="s">
        <v>727</v>
      </c>
      <c r="G411" s="229" t="s">
        <v>260</v>
      </c>
      <c r="H411" s="230">
        <v>68.284999999999997</v>
      </c>
      <c r="I411" s="231"/>
      <c r="J411" s="232">
        <f>ROUND(I411*H411,2)</f>
        <v>0</v>
      </c>
      <c r="K411" s="233"/>
      <c r="L411" s="43"/>
      <c r="M411" s="234" t="s">
        <v>1</v>
      </c>
      <c r="N411" s="235" t="s">
        <v>40</v>
      </c>
      <c r="O411" s="90"/>
      <c r="P411" s="236">
        <f>O411*H411</f>
        <v>0</v>
      </c>
      <c r="Q411" s="236">
        <v>0.00050000000000000001</v>
      </c>
      <c r="R411" s="236">
        <f>Q411*H411</f>
        <v>0.034142499999999999</v>
      </c>
      <c r="S411" s="236">
        <v>0</v>
      </c>
      <c r="T411" s="237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38" t="s">
        <v>235</v>
      </c>
      <c r="AT411" s="238" t="s">
        <v>147</v>
      </c>
      <c r="AU411" s="238" t="s">
        <v>82</v>
      </c>
      <c r="AY411" s="16" t="s">
        <v>144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6" t="s">
        <v>80</v>
      </c>
      <c r="BK411" s="239">
        <f>ROUND(I411*H411,2)</f>
        <v>0</v>
      </c>
      <c r="BL411" s="16" t="s">
        <v>235</v>
      </c>
      <c r="BM411" s="238" t="s">
        <v>728</v>
      </c>
    </row>
    <row r="412" s="13" customFormat="1">
      <c r="A412" s="13"/>
      <c r="B412" s="244"/>
      <c r="C412" s="245"/>
      <c r="D412" s="240" t="s">
        <v>155</v>
      </c>
      <c r="E412" s="246" t="s">
        <v>1</v>
      </c>
      <c r="F412" s="247" t="s">
        <v>729</v>
      </c>
      <c r="G412" s="245"/>
      <c r="H412" s="248">
        <v>15.800000000000001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4" t="s">
        <v>155</v>
      </c>
      <c r="AU412" s="254" t="s">
        <v>82</v>
      </c>
      <c r="AV412" s="13" t="s">
        <v>82</v>
      </c>
      <c r="AW412" s="13" t="s">
        <v>32</v>
      </c>
      <c r="AX412" s="13" t="s">
        <v>75</v>
      </c>
      <c r="AY412" s="254" t="s">
        <v>144</v>
      </c>
    </row>
    <row r="413" s="13" customFormat="1">
      <c r="A413" s="13"/>
      <c r="B413" s="244"/>
      <c r="C413" s="245"/>
      <c r="D413" s="240" t="s">
        <v>155</v>
      </c>
      <c r="E413" s="246" t="s">
        <v>1</v>
      </c>
      <c r="F413" s="247" t="s">
        <v>730</v>
      </c>
      <c r="G413" s="245"/>
      <c r="H413" s="248">
        <v>10.17</v>
      </c>
      <c r="I413" s="249"/>
      <c r="J413" s="245"/>
      <c r="K413" s="245"/>
      <c r="L413" s="250"/>
      <c r="M413" s="251"/>
      <c r="N413" s="252"/>
      <c r="O413" s="252"/>
      <c r="P413" s="252"/>
      <c r="Q413" s="252"/>
      <c r="R413" s="252"/>
      <c r="S413" s="252"/>
      <c r="T413" s="25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4" t="s">
        <v>155</v>
      </c>
      <c r="AU413" s="254" t="s">
        <v>82</v>
      </c>
      <c r="AV413" s="13" t="s">
        <v>82</v>
      </c>
      <c r="AW413" s="13" t="s">
        <v>32</v>
      </c>
      <c r="AX413" s="13" t="s">
        <v>75</v>
      </c>
      <c r="AY413" s="254" t="s">
        <v>144</v>
      </c>
    </row>
    <row r="414" s="13" customFormat="1">
      <c r="A414" s="13"/>
      <c r="B414" s="244"/>
      <c r="C414" s="245"/>
      <c r="D414" s="240" t="s">
        <v>155</v>
      </c>
      <c r="E414" s="246" t="s">
        <v>1</v>
      </c>
      <c r="F414" s="247" t="s">
        <v>731</v>
      </c>
      <c r="G414" s="245"/>
      <c r="H414" s="248">
        <v>13.720000000000001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4" t="s">
        <v>155</v>
      </c>
      <c r="AU414" s="254" t="s">
        <v>82</v>
      </c>
      <c r="AV414" s="13" t="s">
        <v>82</v>
      </c>
      <c r="AW414" s="13" t="s">
        <v>32</v>
      </c>
      <c r="AX414" s="13" t="s">
        <v>75</v>
      </c>
      <c r="AY414" s="254" t="s">
        <v>144</v>
      </c>
    </row>
    <row r="415" s="13" customFormat="1">
      <c r="A415" s="13"/>
      <c r="B415" s="244"/>
      <c r="C415" s="245"/>
      <c r="D415" s="240" t="s">
        <v>155</v>
      </c>
      <c r="E415" s="246" t="s">
        <v>1</v>
      </c>
      <c r="F415" s="247" t="s">
        <v>732</v>
      </c>
      <c r="G415" s="245"/>
      <c r="H415" s="248">
        <v>13.390000000000001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4" t="s">
        <v>155</v>
      </c>
      <c r="AU415" s="254" t="s">
        <v>82</v>
      </c>
      <c r="AV415" s="13" t="s">
        <v>82</v>
      </c>
      <c r="AW415" s="13" t="s">
        <v>32</v>
      </c>
      <c r="AX415" s="13" t="s">
        <v>75</v>
      </c>
      <c r="AY415" s="254" t="s">
        <v>144</v>
      </c>
    </row>
    <row r="416" s="13" customFormat="1">
      <c r="A416" s="13"/>
      <c r="B416" s="244"/>
      <c r="C416" s="245"/>
      <c r="D416" s="240" t="s">
        <v>155</v>
      </c>
      <c r="E416" s="246" t="s">
        <v>1</v>
      </c>
      <c r="F416" s="247" t="s">
        <v>733</v>
      </c>
      <c r="G416" s="245"/>
      <c r="H416" s="248">
        <v>15.205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4" t="s">
        <v>155</v>
      </c>
      <c r="AU416" s="254" t="s">
        <v>82</v>
      </c>
      <c r="AV416" s="13" t="s">
        <v>82</v>
      </c>
      <c r="AW416" s="13" t="s">
        <v>32</v>
      </c>
      <c r="AX416" s="13" t="s">
        <v>75</v>
      </c>
      <c r="AY416" s="254" t="s">
        <v>144</v>
      </c>
    </row>
    <row r="417" s="14" customFormat="1">
      <c r="A417" s="14"/>
      <c r="B417" s="255"/>
      <c r="C417" s="256"/>
      <c r="D417" s="240" t="s">
        <v>155</v>
      </c>
      <c r="E417" s="257" t="s">
        <v>1</v>
      </c>
      <c r="F417" s="258" t="s">
        <v>180</v>
      </c>
      <c r="G417" s="256"/>
      <c r="H417" s="259">
        <v>68.284999999999997</v>
      </c>
      <c r="I417" s="260"/>
      <c r="J417" s="256"/>
      <c r="K417" s="256"/>
      <c r="L417" s="261"/>
      <c r="M417" s="262"/>
      <c r="N417" s="263"/>
      <c r="O417" s="263"/>
      <c r="P417" s="263"/>
      <c r="Q417" s="263"/>
      <c r="R417" s="263"/>
      <c r="S417" s="263"/>
      <c r="T417" s="26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5" t="s">
        <v>155</v>
      </c>
      <c r="AU417" s="265" t="s">
        <v>82</v>
      </c>
      <c r="AV417" s="14" t="s">
        <v>151</v>
      </c>
      <c r="AW417" s="14" t="s">
        <v>32</v>
      </c>
      <c r="AX417" s="14" t="s">
        <v>80</v>
      </c>
      <c r="AY417" s="265" t="s">
        <v>144</v>
      </c>
    </row>
    <row r="418" s="2" customFormat="1" ht="24.15" customHeight="1">
      <c r="A418" s="37"/>
      <c r="B418" s="38"/>
      <c r="C418" s="226" t="s">
        <v>734</v>
      </c>
      <c r="D418" s="226" t="s">
        <v>147</v>
      </c>
      <c r="E418" s="227" t="s">
        <v>735</v>
      </c>
      <c r="F418" s="228" t="s">
        <v>736</v>
      </c>
      <c r="G418" s="229" t="s">
        <v>159</v>
      </c>
      <c r="H418" s="230">
        <v>137.935</v>
      </c>
      <c r="I418" s="231"/>
      <c r="J418" s="232">
        <f>ROUND(I418*H418,2)</f>
        <v>0</v>
      </c>
      <c r="K418" s="233"/>
      <c r="L418" s="43"/>
      <c r="M418" s="234" t="s">
        <v>1</v>
      </c>
      <c r="N418" s="235" t="s">
        <v>40</v>
      </c>
      <c r="O418" s="90"/>
      <c r="P418" s="236">
        <f>O418*H418</f>
        <v>0</v>
      </c>
      <c r="Q418" s="236">
        <v>5.0000000000000002E-05</v>
      </c>
      <c r="R418" s="236">
        <f>Q418*H418</f>
        <v>0.0068967500000000001</v>
      </c>
      <c r="S418" s="236">
        <v>0</v>
      </c>
      <c r="T418" s="237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8" t="s">
        <v>235</v>
      </c>
      <c r="AT418" s="238" t="s">
        <v>147</v>
      </c>
      <c r="AU418" s="238" t="s">
        <v>82</v>
      </c>
      <c r="AY418" s="16" t="s">
        <v>144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6" t="s">
        <v>80</v>
      </c>
      <c r="BK418" s="239">
        <f>ROUND(I418*H418,2)</f>
        <v>0</v>
      </c>
      <c r="BL418" s="16" t="s">
        <v>235</v>
      </c>
      <c r="BM418" s="238" t="s">
        <v>737</v>
      </c>
    </row>
    <row r="419" s="13" customFormat="1">
      <c r="A419" s="13"/>
      <c r="B419" s="244"/>
      <c r="C419" s="245"/>
      <c r="D419" s="240" t="s">
        <v>155</v>
      </c>
      <c r="E419" s="246" t="s">
        <v>1</v>
      </c>
      <c r="F419" s="247" t="s">
        <v>698</v>
      </c>
      <c r="G419" s="245"/>
      <c r="H419" s="248">
        <v>31.916</v>
      </c>
      <c r="I419" s="249"/>
      <c r="J419" s="245"/>
      <c r="K419" s="245"/>
      <c r="L419" s="250"/>
      <c r="M419" s="251"/>
      <c r="N419" s="252"/>
      <c r="O419" s="252"/>
      <c r="P419" s="252"/>
      <c r="Q419" s="252"/>
      <c r="R419" s="252"/>
      <c r="S419" s="252"/>
      <c r="T419" s="25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4" t="s">
        <v>155</v>
      </c>
      <c r="AU419" s="254" t="s">
        <v>82</v>
      </c>
      <c r="AV419" s="13" t="s">
        <v>82</v>
      </c>
      <c r="AW419" s="13" t="s">
        <v>32</v>
      </c>
      <c r="AX419" s="13" t="s">
        <v>75</v>
      </c>
      <c r="AY419" s="254" t="s">
        <v>144</v>
      </c>
    </row>
    <row r="420" s="13" customFormat="1">
      <c r="A420" s="13"/>
      <c r="B420" s="244"/>
      <c r="C420" s="245"/>
      <c r="D420" s="240" t="s">
        <v>155</v>
      </c>
      <c r="E420" s="246" t="s">
        <v>1</v>
      </c>
      <c r="F420" s="247" t="s">
        <v>699</v>
      </c>
      <c r="G420" s="245"/>
      <c r="H420" s="248">
        <v>20.542999999999999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4" t="s">
        <v>155</v>
      </c>
      <c r="AU420" s="254" t="s">
        <v>82</v>
      </c>
      <c r="AV420" s="13" t="s">
        <v>82</v>
      </c>
      <c r="AW420" s="13" t="s">
        <v>32</v>
      </c>
      <c r="AX420" s="13" t="s">
        <v>75</v>
      </c>
      <c r="AY420" s="254" t="s">
        <v>144</v>
      </c>
    </row>
    <row r="421" s="13" customFormat="1">
      <c r="A421" s="13"/>
      <c r="B421" s="244"/>
      <c r="C421" s="245"/>
      <c r="D421" s="240" t="s">
        <v>155</v>
      </c>
      <c r="E421" s="246" t="s">
        <v>1</v>
      </c>
      <c r="F421" s="247" t="s">
        <v>700</v>
      </c>
      <c r="G421" s="245"/>
      <c r="H421" s="248">
        <v>27.713999999999999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4" t="s">
        <v>155</v>
      </c>
      <c r="AU421" s="254" t="s">
        <v>82</v>
      </c>
      <c r="AV421" s="13" t="s">
        <v>82</v>
      </c>
      <c r="AW421" s="13" t="s">
        <v>32</v>
      </c>
      <c r="AX421" s="13" t="s">
        <v>75</v>
      </c>
      <c r="AY421" s="254" t="s">
        <v>144</v>
      </c>
    </row>
    <row r="422" s="13" customFormat="1">
      <c r="A422" s="13"/>
      <c r="B422" s="244"/>
      <c r="C422" s="245"/>
      <c r="D422" s="240" t="s">
        <v>155</v>
      </c>
      <c r="E422" s="246" t="s">
        <v>1</v>
      </c>
      <c r="F422" s="247" t="s">
        <v>701</v>
      </c>
      <c r="G422" s="245"/>
      <c r="H422" s="248">
        <v>27.047999999999998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4" t="s">
        <v>155</v>
      </c>
      <c r="AU422" s="254" t="s">
        <v>82</v>
      </c>
      <c r="AV422" s="13" t="s">
        <v>82</v>
      </c>
      <c r="AW422" s="13" t="s">
        <v>32</v>
      </c>
      <c r="AX422" s="13" t="s">
        <v>75</v>
      </c>
      <c r="AY422" s="254" t="s">
        <v>144</v>
      </c>
    </row>
    <row r="423" s="13" customFormat="1">
      <c r="A423" s="13"/>
      <c r="B423" s="244"/>
      <c r="C423" s="245"/>
      <c r="D423" s="240" t="s">
        <v>155</v>
      </c>
      <c r="E423" s="246" t="s">
        <v>1</v>
      </c>
      <c r="F423" s="247" t="s">
        <v>702</v>
      </c>
      <c r="G423" s="245"/>
      <c r="H423" s="248">
        <v>30.713999999999999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4" t="s">
        <v>155</v>
      </c>
      <c r="AU423" s="254" t="s">
        <v>82</v>
      </c>
      <c r="AV423" s="13" t="s">
        <v>82</v>
      </c>
      <c r="AW423" s="13" t="s">
        <v>32</v>
      </c>
      <c r="AX423" s="13" t="s">
        <v>75</v>
      </c>
      <c r="AY423" s="254" t="s">
        <v>144</v>
      </c>
    </row>
    <row r="424" s="14" customFormat="1">
      <c r="A424" s="14"/>
      <c r="B424" s="255"/>
      <c r="C424" s="256"/>
      <c r="D424" s="240" t="s">
        <v>155</v>
      </c>
      <c r="E424" s="257" t="s">
        <v>1</v>
      </c>
      <c r="F424" s="258" t="s">
        <v>180</v>
      </c>
      <c r="G424" s="256"/>
      <c r="H424" s="259">
        <v>137.935</v>
      </c>
      <c r="I424" s="260"/>
      <c r="J424" s="256"/>
      <c r="K424" s="256"/>
      <c r="L424" s="261"/>
      <c r="M424" s="262"/>
      <c r="N424" s="263"/>
      <c r="O424" s="263"/>
      <c r="P424" s="263"/>
      <c r="Q424" s="263"/>
      <c r="R424" s="263"/>
      <c r="S424" s="263"/>
      <c r="T424" s="26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5" t="s">
        <v>155</v>
      </c>
      <c r="AU424" s="265" t="s">
        <v>82</v>
      </c>
      <c r="AV424" s="14" t="s">
        <v>151</v>
      </c>
      <c r="AW424" s="14" t="s">
        <v>32</v>
      </c>
      <c r="AX424" s="14" t="s">
        <v>80</v>
      </c>
      <c r="AY424" s="265" t="s">
        <v>144</v>
      </c>
    </row>
    <row r="425" s="2" customFormat="1" ht="24.15" customHeight="1">
      <c r="A425" s="37"/>
      <c r="B425" s="38"/>
      <c r="C425" s="226" t="s">
        <v>738</v>
      </c>
      <c r="D425" s="226" t="s">
        <v>147</v>
      </c>
      <c r="E425" s="227" t="s">
        <v>739</v>
      </c>
      <c r="F425" s="228" t="s">
        <v>740</v>
      </c>
      <c r="G425" s="229" t="s">
        <v>150</v>
      </c>
      <c r="H425" s="230">
        <v>3.4950000000000001</v>
      </c>
      <c r="I425" s="231"/>
      <c r="J425" s="232">
        <f>ROUND(I425*H425,2)</f>
        <v>0</v>
      </c>
      <c r="K425" s="233"/>
      <c r="L425" s="43"/>
      <c r="M425" s="234" t="s">
        <v>1</v>
      </c>
      <c r="N425" s="235" t="s">
        <v>40</v>
      </c>
      <c r="O425" s="90"/>
      <c r="P425" s="236">
        <f>O425*H425</f>
        <v>0</v>
      </c>
      <c r="Q425" s="236">
        <v>0</v>
      </c>
      <c r="R425" s="236">
        <f>Q425*H425</f>
        <v>0</v>
      </c>
      <c r="S425" s="236">
        <v>0</v>
      </c>
      <c r="T425" s="237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38" t="s">
        <v>235</v>
      </c>
      <c r="AT425" s="238" t="s">
        <v>147</v>
      </c>
      <c r="AU425" s="238" t="s">
        <v>82</v>
      </c>
      <c r="AY425" s="16" t="s">
        <v>144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6" t="s">
        <v>80</v>
      </c>
      <c r="BK425" s="239">
        <f>ROUND(I425*H425,2)</f>
        <v>0</v>
      </c>
      <c r="BL425" s="16" t="s">
        <v>235</v>
      </c>
      <c r="BM425" s="238" t="s">
        <v>741</v>
      </c>
    </row>
    <row r="426" s="12" customFormat="1" ht="22.8" customHeight="1">
      <c r="A426" s="12"/>
      <c r="B426" s="210"/>
      <c r="C426" s="211"/>
      <c r="D426" s="212" t="s">
        <v>74</v>
      </c>
      <c r="E426" s="224" t="s">
        <v>742</v>
      </c>
      <c r="F426" s="224" t="s">
        <v>743</v>
      </c>
      <c r="G426" s="211"/>
      <c r="H426" s="211"/>
      <c r="I426" s="214"/>
      <c r="J426" s="225">
        <f>BK426</f>
        <v>0</v>
      </c>
      <c r="K426" s="211"/>
      <c r="L426" s="216"/>
      <c r="M426" s="217"/>
      <c r="N426" s="218"/>
      <c r="O426" s="218"/>
      <c r="P426" s="219">
        <f>SUM(P427:P435)</f>
        <v>0</v>
      </c>
      <c r="Q426" s="218"/>
      <c r="R426" s="219">
        <f>SUM(R427:R435)</f>
        <v>0.015098619999999998</v>
      </c>
      <c r="S426" s="218"/>
      <c r="T426" s="220">
        <f>SUM(T427:T435)</f>
        <v>0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21" t="s">
        <v>82</v>
      </c>
      <c r="AT426" s="222" t="s">
        <v>74</v>
      </c>
      <c r="AU426" s="222" t="s">
        <v>80</v>
      </c>
      <c r="AY426" s="221" t="s">
        <v>144</v>
      </c>
      <c r="BK426" s="223">
        <f>SUM(BK427:BK435)</f>
        <v>0</v>
      </c>
    </row>
    <row r="427" s="2" customFormat="1" ht="14.4" customHeight="1">
      <c r="A427" s="37"/>
      <c r="B427" s="38"/>
      <c r="C427" s="226" t="s">
        <v>744</v>
      </c>
      <c r="D427" s="226" t="s">
        <v>147</v>
      </c>
      <c r="E427" s="227" t="s">
        <v>745</v>
      </c>
      <c r="F427" s="228" t="s">
        <v>746</v>
      </c>
      <c r="G427" s="229" t="s">
        <v>159</v>
      </c>
      <c r="H427" s="230">
        <v>12.449</v>
      </c>
      <c r="I427" s="231"/>
      <c r="J427" s="232">
        <f>ROUND(I427*H427,2)</f>
        <v>0</v>
      </c>
      <c r="K427" s="233"/>
      <c r="L427" s="43"/>
      <c r="M427" s="234" t="s">
        <v>1</v>
      </c>
      <c r="N427" s="235" t="s">
        <v>40</v>
      </c>
      <c r="O427" s="90"/>
      <c r="P427" s="236">
        <f>O427*H427</f>
        <v>0</v>
      </c>
      <c r="Q427" s="236">
        <v>0</v>
      </c>
      <c r="R427" s="236">
        <f>Q427*H427</f>
        <v>0</v>
      </c>
      <c r="S427" s="236">
        <v>0</v>
      </c>
      <c r="T427" s="237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38" t="s">
        <v>235</v>
      </c>
      <c r="AT427" s="238" t="s">
        <v>147</v>
      </c>
      <c r="AU427" s="238" t="s">
        <v>82</v>
      </c>
      <c r="AY427" s="16" t="s">
        <v>144</v>
      </c>
      <c r="BE427" s="239">
        <f>IF(N427="základní",J427,0)</f>
        <v>0</v>
      </c>
      <c r="BF427" s="239">
        <f>IF(N427="snížená",J427,0)</f>
        <v>0</v>
      </c>
      <c r="BG427" s="239">
        <f>IF(N427="zákl. přenesená",J427,0)</f>
        <v>0</v>
      </c>
      <c r="BH427" s="239">
        <f>IF(N427="sníž. přenesená",J427,0)</f>
        <v>0</v>
      </c>
      <c r="BI427" s="239">
        <f>IF(N427="nulová",J427,0)</f>
        <v>0</v>
      </c>
      <c r="BJ427" s="16" t="s">
        <v>80</v>
      </c>
      <c r="BK427" s="239">
        <f>ROUND(I427*H427,2)</f>
        <v>0</v>
      </c>
      <c r="BL427" s="16" t="s">
        <v>235</v>
      </c>
      <c r="BM427" s="238" t="s">
        <v>747</v>
      </c>
    </row>
    <row r="428" s="13" customFormat="1">
      <c r="A428" s="13"/>
      <c r="B428" s="244"/>
      <c r="C428" s="245"/>
      <c r="D428" s="240" t="s">
        <v>155</v>
      </c>
      <c r="E428" s="246" t="s">
        <v>1</v>
      </c>
      <c r="F428" s="247" t="s">
        <v>748</v>
      </c>
      <c r="G428" s="245"/>
      <c r="H428" s="248">
        <v>12.449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4" t="s">
        <v>155</v>
      </c>
      <c r="AU428" s="254" t="s">
        <v>82</v>
      </c>
      <c r="AV428" s="13" t="s">
        <v>82</v>
      </c>
      <c r="AW428" s="13" t="s">
        <v>32</v>
      </c>
      <c r="AX428" s="13" t="s">
        <v>80</v>
      </c>
      <c r="AY428" s="254" t="s">
        <v>144</v>
      </c>
    </row>
    <row r="429" s="2" customFormat="1" ht="24.15" customHeight="1">
      <c r="A429" s="37"/>
      <c r="B429" s="38"/>
      <c r="C429" s="226" t="s">
        <v>749</v>
      </c>
      <c r="D429" s="226" t="s">
        <v>147</v>
      </c>
      <c r="E429" s="227" t="s">
        <v>750</v>
      </c>
      <c r="F429" s="228" t="s">
        <v>751</v>
      </c>
      <c r="G429" s="229" t="s">
        <v>159</v>
      </c>
      <c r="H429" s="230">
        <v>12.449</v>
      </c>
      <c r="I429" s="231"/>
      <c r="J429" s="232">
        <f>ROUND(I429*H429,2)</f>
        <v>0</v>
      </c>
      <c r="K429" s="233"/>
      <c r="L429" s="43"/>
      <c r="M429" s="234" t="s">
        <v>1</v>
      </c>
      <c r="N429" s="235" t="s">
        <v>40</v>
      </c>
      <c r="O429" s="90"/>
      <c r="P429" s="236">
        <f>O429*H429</f>
        <v>0</v>
      </c>
      <c r="Q429" s="236">
        <v>0.00013999999999999999</v>
      </c>
      <c r="R429" s="236">
        <f>Q429*H429</f>
        <v>0.0017428599999999997</v>
      </c>
      <c r="S429" s="236">
        <v>0</v>
      </c>
      <c r="T429" s="23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38" t="s">
        <v>235</v>
      </c>
      <c r="AT429" s="238" t="s">
        <v>147</v>
      </c>
      <c r="AU429" s="238" t="s">
        <v>82</v>
      </c>
      <c r="AY429" s="16" t="s">
        <v>144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6" t="s">
        <v>80</v>
      </c>
      <c r="BK429" s="239">
        <f>ROUND(I429*H429,2)</f>
        <v>0</v>
      </c>
      <c r="BL429" s="16" t="s">
        <v>235</v>
      </c>
      <c r="BM429" s="238" t="s">
        <v>752</v>
      </c>
    </row>
    <row r="430" s="2" customFormat="1" ht="24.15" customHeight="1">
      <c r="A430" s="37"/>
      <c r="B430" s="38"/>
      <c r="C430" s="226" t="s">
        <v>753</v>
      </c>
      <c r="D430" s="226" t="s">
        <v>147</v>
      </c>
      <c r="E430" s="227" t="s">
        <v>754</v>
      </c>
      <c r="F430" s="228" t="s">
        <v>755</v>
      </c>
      <c r="G430" s="229" t="s">
        <v>159</v>
      </c>
      <c r="H430" s="230">
        <v>12.449</v>
      </c>
      <c r="I430" s="231"/>
      <c r="J430" s="232">
        <f>ROUND(I430*H430,2)</f>
        <v>0</v>
      </c>
      <c r="K430" s="233"/>
      <c r="L430" s="43"/>
      <c r="M430" s="234" t="s">
        <v>1</v>
      </c>
      <c r="N430" s="235" t="s">
        <v>40</v>
      </c>
      <c r="O430" s="90"/>
      <c r="P430" s="236">
        <f>O430*H430</f>
        <v>0</v>
      </c>
      <c r="Q430" s="236">
        <v>0.00012</v>
      </c>
      <c r="R430" s="236">
        <f>Q430*H430</f>
        <v>0.00149388</v>
      </c>
      <c r="S430" s="236">
        <v>0</v>
      </c>
      <c r="T430" s="237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8" t="s">
        <v>235</v>
      </c>
      <c r="AT430" s="238" t="s">
        <v>147</v>
      </c>
      <c r="AU430" s="238" t="s">
        <v>82</v>
      </c>
      <c r="AY430" s="16" t="s">
        <v>144</v>
      </c>
      <c r="BE430" s="239">
        <f>IF(N430="základní",J430,0)</f>
        <v>0</v>
      </c>
      <c r="BF430" s="239">
        <f>IF(N430="snížená",J430,0)</f>
        <v>0</v>
      </c>
      <c r="BG430" s="239">
        <f>IF(N430="zákl. přenesená",J430,0)</f>
        <v>0</v>
      </c>
      <c r="BH430" s="239">
        <f>IF(N430="sníž. přenesená",J430,0)</f>
        <v>0</v>
      </c>
      <c r="BI430" s="239">
        <f>IF(N430="nulová",J430,0)</f>
        <v>0</v>
      </c>
      <c r="BJ430" s="16" t="s">
        <v>80</v>
      </c>
      <c r="BK430" s="239">
        <f>ROUND(I430*H430,2)</f>
        <v>0</v>
      </c>
      <c r="BL430" s="16" t="s">
        <v>235</v>
      </c>
      <c r="BM430" s="238" t="s">
        <v>756</v>
      </c>
    </row>
    <row r="431" s="2" customFormat="1" ht="24.15" customHeight="1">
      <c r="A431" s="37"/>
      <c r="B431" s="38"/>
      <c r="C431" s="226" t="s">
        <v>757</v>
      </c>
      <c r="D431" s="226" t="s">
        <v>147</v>
      </c>
      <c r="E431" s="227" t="s">
        <v>758</v>
      </c>
      <c r="F431" s="228" t="s">
        <v>759</v>
      </c>
      <c r="G431" s="229" t="s">
        <v>159</v>
      </c>
      <c r="H431" s="230">
        <v>12.449</v>
      </c>
      <c r="I431" s="231"/>
      <c r="J431" s="232">
        <f>ROUND(I431*H431,2)</f>
        <v>0</v>
      </c>
      <c r="K431" s="233"/>
      <c r="L431" s="43"/>
      <c r="M431" s="234" t="s">
        <v>1</v>
      </c>
      <c r="N431" s="235" t="s">
        <v>40</v>
      </c>
      <c r="O431" s="90"/>
      <c r="P431" s="236">
        <f>O431*H431</f>
        <v>0</v>
      </c>
      <c r="Q431" s="236">
        <v>0.00012</v>
      </c>
      <c r="R431" s="236">
        <f>Q431*H431</f>
        <v>0.00149388</v>
      </c>
      <c r="S431" s="236">
        <v>0</v>
      </c>
      <c r="T431" s="237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38" t="s">
        <v>235</v>
      </c>
      <c r="AT431" s="238" t="s">
        <v>147</v>
      </c>
      <c r="AU431" s="238" t="s">
        <v>82</v>
      </c>
      <c r="AY431" s="16" t="s">
        <v>144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6" t="s">
        <v>80</v>
      </c>
      <c r="BK431" s="239">
        <f>ROUND(I431*H431,2)</f>
        <v>0</v>
      </c>
      <c r="BL431" s="16" t="s">
        <v>235</v>
      </c>
      <c r="BM431" s="238" t="s">
        <v>760</v>
      </c>
    </row>
    <row r="432" s="2" customFormat="1" ht="24.15" customHeight="1">
      <c r="A432" s="37"/>
      <c r="B432" s="38"/>
      <c r="C432" s="226" t="s">
        <v>761</v>
      </c>
      <c r="D432" s="226" t="s">
        <v>147</v>
      </c>
      <c r="E432" s="227" t="s">
        <v>762</v>
      </c>
      <c r="F432" s="228" t="s">
        <v>763</v>
      </c>
      <c r="G432" s="229" t="s">
        <v>159</v>
      </c>
      <c r="H432" s="230">
        <v>19.199999999999999</v>
      </c>
      <c r="I432" s="231"/>
      <c r="J432" s="232">
        <f>ROUND(I432*H432,2)</f>
        <v>0</v>
      </c>
      <c r="K432" s="233"/>
      <c r="L432" s="43"/>
      <c r="M432" s="234" t="s">
        <v>1</v>
      </c>
      <c r="N432" s="235" t="s">
        <v>40</v>
      </c>
      <c r="O432" s="90"/>
      <c r="P432" s="236">
        <f>O432*H432</f>
        <v>0</v>
      </c>
      <c r="Q432" s="236">
        <v>0.00024000000000000001</v>
      </c>
      <c r="R432" s="236">
        <f>Q432*H432</f>
        <v>0.0046080000000000001</v>
      </c>
      <c r="S432" s="236">
        <v>0</v>
      </c>
      <c r="T432" s="237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38" t="s">
        <v>235</v>
      </c>
      <c r="AT432" s="238" t="s">
        <v>147</v>
      </c>
      <c r="AU432" s="238" t="s">
        <v>82</v>
      </c>
      <c r="AY432" s="16" t="s">
        <v>144</v>
      </c>
      <c r="BE432" s="239">
        <f>IF(N432="základní",J432,0)</f>
        <v>0</v>
      </c>
      <c r="BF432" s="239">
        <f>IF(N432="snížená",J432,0)</f>
        <v>0</v>
      </c>
      <c r="BG432" s="239">
        <f>IF(N432="zákl. přenesená",J432,0)</f>
        <v>0</v>
      </c>
      <c r="BH432" s="239">
        <f>IF(N432="sníž. přenesená",J432,0)</f>
        <v>0</v>
      </c>
      <c r="BI432" s="239">
        <f>IF(N432="nulová",J432,0)</f>
        <v>0</v>
      </c>
      <c r="BJ432" s="16" t="s">
        <v>80</v>
      </c>
      <c r="BK432" s="239">
        <f>ROUND(I432*H432,2)</f>
        <v>0</v>
      </c>
      <c r="BL432" s="16" t="s">
        <v>235</v>
      </c>
      <c r="BM432" s="238" t="s">
        <v>764</v>
      </c>
    </row>
    <row r="433" s="13" customFormat="1">
      <c r="A433" s="13"/>
      <c r="B433" s="244"/>
      <c r="C433" s="245"/>
      <c r="D433" s="240" t="s">
        <v>155</v>
      </c>
      <c r="E433" s="246" t="s">
        <v>1</v>
      </c>
      <c r="F433" s="247" t="s">
        <v>765</v>
      </c>
      <c r="G433" s="245"/>
      <c r="H433" s="248">
        <v>19.199999999999999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4" t="s">
        <v>155</v>
      </c>
      <c r="AU433" s="254" t="s">
        <v>82</v>
      </c>
      <c r="AV433" s="13" t="s">
        <v>82</v>
      </c>
      <c r="AW433" s="13" t="s">
        <v>32</v>
      </c>
      <c r="AX433" s="13" t="s">
        <v>80</v>
      </c>
      <c r="AY433" s="254" t="s">
        <v>144</v>
      </c>
    </row>
    <row r="434" s="2" customFormat="1" ht="24.15" customHeight="1">
      <c r="A434" s="37"/>
      <c r="B434" s="38"/>
      <c r="C434" s="226" t="s">
        <v>766</v>
      </c>
      <c r="D434" s="226" t="s">
        <v>147</v>
      </c>
      <c r="E434" s="227" t="s">
        <v>767</v>
      </c>
      <c r="F434" s="228" t="s">
        <v>768</v>
      </c>
      <c r="G434" s="229" t="s">
        <v>159</v>
      </c>
      <c r="H434" s="230">
        <v>19.199999999999999</v>
      </c>
      <c r="I434" s="231"/>
      <c r="J434" s="232">
        <f>ROUND(I434*H434,2)</f>
        <v>0</v>
      </c>
      <c r="K434" s="233"/>
      <c r="L434" s="43"/>
      <c r="M434" s="234" t="s">
        <v>1</v>
      </c>
      <c r="N434" s="235" t="s">
        <v>40</v>
      </c>
      <c r="O434" s="90"/>
      <c r="P434" s="236">
        <f>O434*H434</f>
        <v>0</v>
      </c>
      <c r="Q434" s="236">
        <v>0.00012999999999999999</v>
      </c>
      <c r="R434" s="236">
        <f>Q434*H434</f>
        <v>0.0024959999999999995</v>
      </c>
      <c r="S434" s="236">
        <v>0</v>
      </c>
      <c r="T434" s="237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8" t="s">
        <v>235</v>
      </c>
      <c r="AT434" s="238" t="s">
        <v>147</v>
      </c>
      <c r="AU434" s="238" t="s">
        <v>82</v>
      </c>
      <c r="AY434" s="16" t="s">
        <v>144</v>
      </c>
      <c r="BE434" s="239">
        <f>IF(N434="základní",J434,0)</f>
        <v>0</v>
      </c>
      <c r="BF434" s="239">
        <f>IF(N434="snížená",J434,0)</f>
        <v>0</v>
      </c>
      <c r="BG434" s="239">
        <f>IF(N434="zákl. přenesená",J434,0)</f>
        <v>0</v>
      </c>
      <c r="BH434" s="239">
        <f>IF(N434="sníž. přenesená",J434,0)</f>
        <v>0</v>
      </c>
      <c r="BI434" s="239">
        <f>IF(N434="nulová",J434,0)</f>
        <v>0</v>
      </c>
      <c r="BJ434" s="16" t="s">
        <v>80</v>
      </c>
      <c r="BK434" s="239">
        <f>ROUND(I434*H434,2)</f>
        <v>0</v>
      </c>
      <c r="BL434" s="16" t="s">
        <v>235</v>
      </c>
      <c r="BM434" s="238" t="s">
        <v>769</v>
      </c>
    </row>
    <row r="435" s="2" customFormat="1" ht="24.15" customHeight="1">
      <c r="A435" s="37"/>
      <c r="B435" s="38"/>
      <c r="C435" s="226" t="s">
        <v>770</v>
      </c>
      <c r="D435" s="226" t="s">
        <v>147</v>
      </c>
      <c r="E435" s="227" t="s">
        <v>771</v>
      </c>
      <c r="F435" s="228" t="s">
        <v>772</v>
      </c>
      <c r="G435" s="229" t="s">
        <v>159</v>
      </c>
      <c r="H435" s="230">
        <v>19.199999999999999</v>
      </c>
      <c r="I435" s="231"/>
      <c r="J435" s="232">
        <f>ROUND(I435*H435,2)</f>
        <v>0</v>
      </c>
      <c r="K435" s="233"/>
      <c r="L435" s="43"/>
      <c r="M435" s="234" t="s">
        <v>1</v>
      </c>
      <c r="N435" s="235" t="s">
        <v>40</v>
      </c>
      <c r="O435" s="90"/>
      <c r="P435" s="236">
        <f>O435*H435</f>
        <v>0</v>
      </c>
      <c r="Q435" s="236">
        <v>0.00017000000000000001</v>
      </c>
      <c r="R435" s="236">
        <f>Q435*H435</f>
        <v>0.003264</v>
      </c>
      <c r="S435" s="236">
        <v>0</v>
      </c>
      <c r="T435" s="23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38" t="s">
        <v>235</v>
      </c>
      <c r="AT435" s="238" t="s">
        <v>147</v>
      </c>
      <c r="AU435" s="238" t="s">
        <v>82</v>
      </c>
      <c r="AY435" s="16" t="s">
        <v>144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6" t="s">
        <v>80</v>
      </c>
      <c r="BK435" s="239">
        <f>ROUND(I435*H435,2)</f>
        <v>0</v>
      </c>
      <c r="BL435" s="16" t="s">
        <v>235</v>
      </c>
      <c r="BM435" s="238" t="s">
        <v>773</v>
      </c>
    </row>
    <row r="436" s="12" customFormat="1" ht="22.8" customHeight="1">
      <c r="A436" s="12"/>
      <c r="B436" s="210"/>
      <c r="C436" s="211"/>
      <c r="D436" s="212" t="s">
        <v>74</v>
      </c>
      <c r="E436" s="224" t="s">
        <v>774</v>
      </c>
      <c r="F436" s="224" t="s">
        <v>775</v>
      </c>
      <c r="G436" s="211"/>
      <c r="H436" s="211"/>
      <c r="I436" s="214"/>
      <c r="J436" s="225">
        <f>BK436</f>
        <v>0</v>
      </c>
      <c r="K436" s="211"/>
      <c r="L436" s="216"/>
      <c r="M436" s="217"/>
      <c r="N436" s="218"/>
      <c r="O436" s="218"/>
      <c r="P436" s="219">
        <f>SUM(P437:P461)</f>
        <v>0</v>
      </c>
      <c r="Q436" s="218"/>
      <c r="R436" s="219">
        <f>SUM(R437:R461)</f>
        <v>0.53163945000000001</v>
      </c>
      <c r="S436" s="218"/>
      <c r="T436" s="220">
        <f>SUM(T437:T461)</f>
        <v>0.11060955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21" t="s">
        <v>82</v>
      </c>
      <c r="AT436" s="222" t="s">
        <v>74</v>
      </c>
      <c r="AU436" s="222" t="s">
        <v>80</v>
      </c>
      <c r="AY436" s="221" t="s">
        <v>144</v>
      </c>
      <c r="BK436" s="223">
        <f>SUM(BK437:BK461)</f>
        <v>0</v>
      </c>
    </row>
    <row r="437" s="2" customFormat="1" ht="24.15" customHeight="1">
      <c r="A437" s="37"/>
      <c r="B437" s="38"/>
      <c r="C437" s="226" t="s">
        <v>776</v>
      </c>
      <c r="D437" s="226" t="s">
        <v>147</v>
      </c>
      <c r="E437" s="227" t="s">
        <v>777</v>
      </c>
      <c r="F437" s="228" t="s">
        <v>778</v>
      </c>
      <c r="G437" s="229" t="s">
        <v>159</v>
      </c>
      <c r="H437" s="230">
        <v>356.80500000000001</v>
      </c>
      <c r="I437" s="231"/>
      <c r="J437" s="232">
        <f>ROUND(I437*H437,2)</f>
        <v>0</v>
      </c>
      <c r="K437" s="233"/>
      <c r="L437" s="43"/>
      <c r="M437" s="234" t="s">
        <v>1</v>
      </c>
      <c r="N437" s="235" t="s">
        <v>40</v>
      </c>
      <c r="O437" s="90"/>
      <c r="P437" s="236">
        <f>O437*H437</f>
        <v>0</v>
      </c>
      <c r="Q437" s="236">
        <v>0</v>
      </c>
      <c r="R437" s="236">
        <f>Q437*H437</f>
        <v>0</v>
      </c>
      <c r="S437" s="236">
        <v>0</v>
      </c>
      <c r="T437" s="237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38" t="s">
        <v>235</v>
      </c>
      <c r="AT437" s="238" t="s">
        <v>147</v>
      </c>
      <c r="AU437" s="238" t="s">
        <v>82</v>
      </c>
      <c r="AY437" s="16" t="s">
        <v>144</v>
      </c>
      <c r="BE437" s="239">
        <f>IF(N437="základní",J437,0)</f>
        <v>0</v>
      </c>
      <c r="BF437" s="239">
        <f>IF(N437="snížená",J437,0)</f>
        <v>0</v>
      </c>
      <c r="BG437" s="239">
        <f>IF(N437="zákl. přenesená",J437,0)</f>
        <v>0</v>
      </c>
      <c r="BH437" s="239">
        <f>IF(N437="sníž. přenesená",J437,0)</f>
        <v>0</v>
      </c>
      <c r="BI437" s="239">
        <f>IF(N437="nulová",J437,0)</f>
        <v>0</v>
      </c>
      <c r="BJ437" s="16" t="s">
        <v>80</v>
      </c>
      <c r="BK437" s="239">
        <f>ROUND(I437*H437,2)</f>
        <v>0</v>
      </c>
      <c r="BL437" s="16" t="s">
        <v>235</v>
      </c>
      <c r="BM437" s="238" t="s">
        <v>779</v>
      </c>
    </row>
    <row r="438" s="13" customFormat="1">
      <c r="A438" s="13"/>
      <c r="B438" s="244"/>
      <c r="C438" s="245"/>
      <c r="D438" s="240" t="s">
        <v>155</v>
      </c>
      <c r="E438" s="246" t="s">
        <v>1</v>
      </c>
      <c r="F438" s="247" t="s">
        <v>171</v>
      </c>
      <c r="G438" s="245"/>
      <c r="H438" s="248">
        <v>79.721000000000004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4" t="s">
        <v>155</v>
      </c>
      <c r="AU438" s="254" t="s">
        <v>82</v>
      </c>
      <c r="AV438" s="13" t="s">
        <v>82</v>
      </c>
      <c r="AW438" s="13" t="s">
        <v>32</v>
      </c>
      <c r="AX438" s="13" t="s">
        <v>75</v>
      </c>
      <c r="AY438" s="254" t="s">
        <v>144</v>
      </c>
    </row>
    <row r="439" s="13" customFormat="1">
      <c r="A439" s="13"/>
      <c r="B439" s="244"/>
      <c r="C439" s="245"/>
      <c r="D439" s="240" t="s">
        <v>155</v>
      </c>
      <c r="E439" s="246" t="s">
        <v>1</v>
      </c>
      <c r="F439" s="247" t="s">
        <v>172</v>
      </c>
      <c r="G439" s="245"/>
      <c r="H439" s="248">
        <v>27.289000000000001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4" t="s">
        <v>155</v>
      </c>
      <c r="AU439" s="254" t="s">
        <v>82</v>
      </c>
      <c r="AV439" s="13" t="s">
        <v>82</v>
      </c>
      <c r="AW439" s="13" t="s">
        <v>32</v>
      </c>
      <c r="AX439" s="13" t="s">
        <v>75</v>
      </c>
      <c r="AY439" s="254" t="s">
        <v>144</v>
      </c>
    </row>
    <row r="440" s="13" customFormat="1">
      <c r="A440" s="13"/>
      <c r="B440" s="244"/>
      <c r="C440" s="245"/>
      <c r="D440" s="240" t="s">
        <v>155</v>
      </c>
      <c r="E440" s="246" t="s">
        <v>1</v>
      </c>
      <c r="F440" s="247" t="s">
        <v>173</v>
      </c>
      <c r="G440" s="245"/>
      <c r="H440" s="248">
        <v>28.478000000000002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54" t="s">
        <v>155</v>
      </c>
      <c r="AU440" s="254" t="s">
        <v>82</v>
      </c>
      <c r="AV440" s="13" t="s">
        <v>82</v>
      </c>
      <c r="AW440" s="13" t="s">
        <v>32</v>
      </c>
      <c r="AX440" s="13" t="s">
        <v>75</v>
      </c>
      <c r="AY440" s="254" t="s">
        <v>144</v>
      </c>
    </row>
    <row r="441" s="13" customFormat="1">
      <c r="A441" s="13"/>
      <c r="B441" s="244"/>
      <c r="C441" s="245"/>
      <c r="D441" s="240" t="s">
        <v>155</v>
      </c>
      <c r="E441" s="246" t="s">
        <v>1</v>
      </c>
      <c r="F441" s="247" t="s">
        <v>174</v>
      </c>
      <c r="G441" s="245"/>
      <c r="H441" s="248">
        <v>56.984999999999999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4" t="s">
        <v>155</v>
      </c>
      <c r="AU441" s="254" t="s">
        <v>82</v>
      </c>
      <c r="AV441" s="13" t="s">
        <v>82</v>
      </c>
      <c r="AW441" s="13" t="s">
        <v>32</v>
      </c>
      <c r="AX441" s="13" t="s">
        <v>75</v>
      </c>
      <c r="AY441" s="254" t="s">
        <v>144</v>
      </c>
    </row>
    <row r="442" s="13" customFormat="1">
      <c r="A442" s="13"/>
      <c r="B442" s="244"/>
      <c r="C442" s="245"/>
      <c r="D442" s="240" t="s">
        <v>155</v>
      </c>
      <c r="E442" s="246" t="s">
        <v>1</v>
      </c>
      <c r="F442" s="247" t="s">
        <v>175</v>
      </c>
      <c r="G442" s="245"/>
      <c r="H442" s="248">
        <v>54.606999999999999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4" t="s">
        <v>155</v>
      </c>
      <c r="AU442" s="254" t="s">
        <v>82</v>
      </c>
      <c r="AV442" s="13" t="s">
        <v>82</v>
      </c>
      <c r="AW442" s="13" t="s">
        <v>32</v>
      </c>
      <c r="AX442" s="13" t="s">
        <v>75</v>
      </c>
      <c r="AY442" s="254" t="s">
        <v>144</v>
      </c>
    </row>
    <row r="443" s="13" customFormat="1">
      <c r="A443" s="13"/>
      <c r="B443" s="244"/>
      <c r="C443" s="245"/>
      <c r="D443" s="240" t="s">
        <v>155</v>
      </c>
      <c r="E443" s="246" t="s">
        <v>1</v>
      </c>
      <c r="F443" s="247" t="s">
        <v>176</v>
      </c>
      <c r="G443" s="245"/>
      <c r="H443" s="248">
        <v>61.305999999999997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4" t="s">
        <v>155</v>
      </c>
      <c r="AU443" s="254" t="s">
        <v>82</v>
      </c>
      <c r="AV443" s="13" t="s">
        <v>82</v>
      </c>
      <c r="AW443" s="13" t="s">
        <v>32</v>
      </c>
      <c r="AX443" s="13" t="s">
        <v>75</v>
      </c>
      <c r="AY443" s="254" t="s">
        <v>144</v>
      </c>
    </row>
    <row r="444" s="13" customFormat="1">
      <c r="A444" s="13"/>
      <c r="B444" s="244"/>
      <c r="C444" s="245"/>
      <c r="D444" s="240" t="s">
        <v>155</v>
      </c>
      <c r="E444" s="246" t="s">
        <v>1</v>
      </c>
      <c r="F444" s="247" t="s">
        <v>177</v>
      </c>
      <c r="G444" s="245"/>
      <c r="H444" s="248">
        <v>95.932000000000002</v>
      </c>
      <c r="I444" s="249"/>
      <c r="J444" s="245"/>
      <c r="K444" s="245"/>
      <c r="L444" s="250"/>
      <c r="M444" s="251"/>
      <c r="N444" s="252"/>
      <c r="O444" s="252"/>
      <c r="P444" s="252"/>
      <c r="Q444" s="252"/>
      <c r="R444" s="252"/>
      <c r="S444" s="252"/>
      <c r="T444" s="25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4" t="s">
        <v>155</v>
      </c>
      <c r="AU444" s="254" t="s">
        <v>82</v>
      </c>
      <c r="AV444" s="13" t="s">
        <v>82</v>
      </c>
      <c r="AW444" s="13" t="s">
        <v>32</v>
      </c>
      <c r="AX444" s="13" t="s">
        <v>75</v>
      </c>
      <c r="AY444" s="254" t="s">
        <v>144</v>
      </c>
    </row>
    <row r="445" s="13" customFormat="1">
      <c r="A445" s="13"/>
      <c r="B445" s="244"/>
      <c r="C445" s="245"/>
      <c r="D445" s="240" t="s">
        <v>155</v>
      </c>
      <c r="E445" s="246" t="s">
        <v>1</v>
      </c>
      <c r="F445" s="247" t="s">
        <v>178</v>
      </c>
      <c r="G445" s="245"/>
      <c r="H445" s="248">
        <v>90.421999999999997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4" t="s">
        <v>155</v>
      </c>
      <c r="AU445" s="254" t="s">
        <v>82</v>
      </c>
      <c r="AV445" s="13" t="s">
        <v>82</v>
      </c>
      <c r="AW445" s="13" t="s">
        <v>32</v>
      </c>
      <c r="AX445" s="13" t="s">
        <v>75</v>
      </c>
      <c r="AY445" s="254" t="s">
        <v>144</v>
      </c>
    </row>
    <row r="446" s="13" customFormat="1">
      <c r="A446" s="13"/>
      <c r="B446" s="244"/>
      <c r="C446" s="245"/>
      <c r="D446" s="240" t="s">
        <v>155</v>
      </c>
      <c r="E446" s="246" t="s">
        <v>1</v>
      </c>
      <c r="F446" s="247" t="s">
        <v>179</v>
      </c>
      <c r="G446" s="245"/>
      <c r="H446" s="248">
        <v>-137.935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4" t="s">
        <v>155</v>
      </c>
      <c r="AU446" s="254" t="s">
        <v>82</v>
      </c>
      <c r="AV446" s="13" t="s">
        <v>82</v>
      </c>
      <c r="AW446" s="13" t="s">
        <v>32</v>
      </c>
      <c r="AX446" s="13" t="s">
        <v>75</v>
      </c>
      <c r="AY446" s="254" t="s">
        <v>144</v>
      </c>
    </row>
    <row r="447" s="14" customFormat="1">
      <c r="A447" s="14"/>
      <c r="B447" s="255"/>
      <c r="C447" s="256"/>
      <c r="D447" s="240" t="s">
        <v>155</v>
      </c>
      <c r="E447" s="257" t="s">
        <v>1</v>
      </c>
      <c r="F447" s="258" t="s">
        <v>180</v>
      </c>
      <c r="G447" s="256"/>
      <c r="H447" s="259">
        <v>356.80500000000001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5" t="s">
        <v>155</v>
      </c>
      <c r="AU447" s="265" t="s">
        <v>82</v>
      </c>
      <c r="AV447" s="14" t="s">
        <v>151</v>
      </c>
      <c r="AW447" s="14" t="s">
        <v>32</v>
      </c>
      <c r="AX447" s="14" t="s">
        <v>80</v>
      </c>
      <c r="AY447" s="265" t="s">
        <v>144</v>
      </c>
    </row>
    <row r="448" s="2" customFormat="1" ht="14.4" customHeight="1">
      <c r="A448" s="37"/>
      <c r="B448" s="38"/>
      <c r="C448" s="226" t="s">
        <v>780</v>
      </c>
      <c r="D448" s="226" t="s">
        <v>147</v>
      </c>
      <c r="E448" s="227" t="s">
        <v>781</v>
      </c>
      <c r="F448" s="228" t="s">
        <v>782</v>
      </c>
      <c r="G448" s="229" t="s">
        <v>159</v>
      </c>
      <c r="H448" s="230">
        <v>356.80500000000001</v>
      </c>
      <c r="I448" s="231"/>
      <c r="J448" s="232">
        <f>ROUND(I448*H448,2)</f>
        <v>0</v>
      </c>
      <c r="K448" s="233"/>
      <c r="L448" s="43"/>
      <c r="M448" s="234" t="s">
        <v>1</v>
      </c>
      <c r="N448" s="235" t="s">
        <v>40</v>
      </c>
      <c r="O448" s="90"/>
      <c r="P448" s="236">
        <f>O448*H448</f>
        <v>0</v>
      </c>
      <c r="Q448" s="236">
        <v>0.001</v>
      </c>
      <c r="R448" s="236">
        <f>Q448*H448</f>
        <v>0.35680500000000004</v>
      </c>
      <c r="S448" s="236">
        <v>0.00031</v>
      </c>
      <c r="T448" s="237">
        <f>S448*H448</f>
        <v>0.11060955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38" t="s">
        <v>235</v>
      </c>
      <c r="AT448" s="238" t="s">
        <v>147</v>
      </c>
      <c r="AU448" s="238" t="s">
        <v>82</v>
      </c>
      <c r="AY448" s="16" t="s">
        <v>144</v>
      </c>
      <c r="BE448" s="239">
        <f>IF(N448="základní",J448,0)</f>
        <v>0</v>
      </c>
      <c r="BF448" s="239">
        <f>IF(N448="snížená",J448,0)</f>
        <v>0</v>
      </c>
      <c r="BG448" s="239">
        <f>IF(N448="zákl. přenesená",J448,0)</f>
        <v>0</v>
      </c>
      <c r="BH448" s="239">
        <f>IF(N448="sníž. přenesená",J448,0)</f>
        <v>0</v>
      </c>
      <c r="BI448" s="239">
        <f>IF(N448="nulová",J448,0)</f>
        <v>0</v>
      </c>
      <c r="BJ448" s="16" t="s">
        <v>80</v>
      </c>
      <c r="BK448" s="239">
        <f>ROUND(I448*H448,2)</f>
        <v>0</v>
      </c>
      <c r="BL448" s="16" t="s">
        <v>235</v>
      </c>
      <c r="BM448" s="238" t="s">
        <v>783</v>
      </c>
    </row>
    <row r="449" s="13" customFormat="1">
      <c r="A449" s="13"/>
      <c r="B449" s="244"/>
      <c r="C449" s="245"/>
      <c r="D449" s="240" t="s">
        <v>155</v>
      </c>
      <c r="E449" s="246" t="s">
        <v>1</v>
      </c>
      <c r="F449" s="247" t="s">
        <v>171</v>
      </c>
      <c r="G449" s="245"/>
      <c r="H449" s="248">
        <v>79.721000000000004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4" t="s">
        <v>155</v>
      </c>
      <c r="AU449" s="254" t="s">
        <v>82</v>
      </c>
      <c r="AV449" s="13" t="s">
        <v>82</v>
      </c>
      <c r="AW449" s="13" t="s">
        <v>32</v>
      </c>
      <c r="AX449" s="13" t="s">
        <v>75</v>
      </c>
      <c r="AY449" s="254" t="s">
        <v>144</v>
      </c>
    </row>
    <row r="450" s="13" customFormat="1">
      <c r="A450" s="13"/>
      <c r="B450" s="244"/>
      <c r="C450" s="245"/>
      <c r="D450" s="240" t="s">
        <v>155</v>
      </c>
      <c r="E450" s="246" t="s">
        <v>1</v>
      </c>
      <c r="F450" s="247" t="s">
        <v>172</v>
      </c>
      <c r="G450" s="245"/>
      <c r="H450" s="248">
        <v>27.289000000000001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4" t="s">
        <v>155</v>
      </c>
      <c r="AU450" s="254" t="s">
        <v>82</v>
      </c>
      <c r="AV450" s="13" t="s">
        <v>82</v>
      </c>
      <c r="AW450" s="13" t="s">
        <v>32</v>
      </c>
      <c r="AX450" s="13" t="s">
        <v>75</v>
      </c>
      <c r="AY450" s="254" t="s">
        <v>144</v>
      </c>
    </row>
    <row r="451" s="13" customFormat="1">
      <c r="A451" s="13"/>
      <c r="B451" s="244"/>
      <c r="C451" s="245"/>
      <c r="D451" s="240" t="s">
        <v>155</v>
      </c>
      <c r="E451" s="246" t="s">
        <v>1</v>
      </c>
      <c r="F451" s="247" t="s">
        <v>173</v>
      </c>
      <c r="G451" s="245"/>
      <c r="H451" s="248">
        <v>28.478000000000002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4" t="s">
        <v>155</v>
      </c>
      <c r="AU451" s="254" t="s">
        <v>82</v>
      </c>
      <c r="AV451" s="13" t="s">
        <v>82</v>
      </c>
      <c r="AW451" s="13" t="s">
        <v>32</v>
      </c>
      <c r="AX451" s="13" t="s">
        <v>75</v>
      </c>
      <c r="AY451" s="254" t="s">
        <v>144</v>
      </c>
    </row>
    <row r="452" s="13" customFormat="1">
      <c r="A452" s="13"/>
      <c r="B452" s="244"/>
      <c r="C452" s="245"/>
      <c r="D452" s="240" t="s">
        <v>155</v>
      </c>
      <c r="E452" s="246" t="s">
        <v>1</v>
      </c>
      <c r="F452" s="247" t="s">
        <v>174</v>
      </c>
      <c r="G452" s="245"/>
      <c r="H452" s="248">
        <v>56.984999999999999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4" t="s">
        <v>155</v>
      </c>
      <c r="AU452" s="254" t="s">
        <v>82</v>
      </c>
      <c r="AV452" s="13" t="s">
        <v>82</v>
      </c>
      <c r="AW452" s="13" t="s">
        <v>32</v>
      </c>
      <c r="AX452" s="13" t="s">
        <v>75</v>
      </c>
      <c r="AY452" s="254" t="s">
        <v>144</v>
      </c>
    </row>
    <row r="453" s="13" customFormat="1">
      <c r="A453" s="13"/>
      <c r="B453" s="244"/>
      <c r="C453" s="245"/>
      <c r="D453" s="240" t="s">
        <v>155</v>
      </c>
      <c r="E453" s="246" t="s">
        <v>1</v>
      </c>
      <c r="F453" s="247" t="s">
        <v>175</v>
      </c>
      <c r="G453" s="245"/>
      <c r="H453" s="248">
        <v>54.606999999999999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4" t="s">
        <v>155</v>
      </c>
      <c r="AU453" s="254" t="s">
        <v>82</v>
      </c>
      <c r="AV453" s="13" t="s">
        <v>82</v>
      </c>
      <c r="AW453" s="13" t="s">
        <v>32</v>
      </c>
      <c r="AX453" s="13" t="s">
        <v>75</v>
      </c>
      <c r="AY453" s="254" t="s">
        <v>144</v>
      </c>
    </row>
    <row r="454" s="13" customFormat="1">
      <c r="A454" s="13"/>
      <c r="B454" s="244"/>
      <c r="C454" s="245"/>
      <c r="D454" s="240" t="s">
        <v>155</v>
      </c>
      <c r="E454" s="246" t="s">
        <v>1</v>
      </c>
      <c r="F454" s="247" t="s">
        <v>176</v>
      </c>
      <c r="G454" s="245"/>
      <c r="H454" s="248">
        <v>61.305999999999997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4" t="s">
        <v>155</v>
      </c>
      <c r="AU454" s="254" t="s">
        <v>82</v>
      </c>
      <c r="AV454" s="13" t="s">
        <v>82</v>
      </c>
      <c r="AW454" s="13" t="s">
        <v>32</v>
      </c>
      <c r="AX454" s="13" t="s">
        <v>75</v>
      </c>
      <c r="AY454" s="254" t="s">
        <v>144</v>
      </c>
    </row>
    <row r="455" s="13" customFormat="1">
      <c r="A455" s="13"/>
      <c r="B455" s="244"/>
      <c r="C455" s="245"/>
      <c r="D455" s="240" t="s">
        <v>155</v>
      </c>
      <c r="E455" s="246" t="s">
        <v>1</v>
      </c>
      <c r="F455" s="247" t="s">
        <v>177</v>
      </c>
      <c r="G455" s="245"/>
      <c r="H455" s="248">
        <v>95.932000000000002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4" t="s">
        <v>155</v>
      </c>
      <c r="AU455" s="254" t="s">
        <v>82</v>
      </c>
      <c r="AV455" s="13" t="s">
        <v>82</v>
      </c>
      <c r="AW455" s="13" t="s">
        <v>32</v>
      </c>
      <c r="AX455" s="13" t="s">
        <v>75</v>
      </c>
      <c r="AY455" s="254" t="s">
        <v>144</v>
      </c>
    </row>
    <row r="456" s="13" customFormat="1">
      <c r="A456" s="13"/>
      <c r="B456" s="244"/>
      <c r="C456" s="245"/>
      <c r="D456" s="240" t="s">
        <v>155</v>
      </c>
      <c r="E456" s="246" t="s">
        <v>1</v>
      </c>
      <c r="F456" s="247" t="s">
        <v>178</v>
      </c>
      <c r="G456" s="245"/>
      <c r="H456" s="248">
        <v>90.421999999999997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4" t="s">
        <v>155</v>
      </c>
      <c r="AU456" s="254" t="s">
        <v>82</v>
      </c>
      <c r="AV456" s="13" t="s">
        <v>82</v>
      </c>
      <c r="AW456" s="13" t="s">
        <v>32</v>
      </c>
      <c r="AX456" s="13" t="s">
        <v>75</v>
      </c>
      <c r="AY456" s="254" t="s">
        <v>144</v>
      </c>
    </row>
    <row r="457" s="13" customFormat="1">
      <c r="A457" s="13"/>
      <c r="B457" s="244"/>
      <c r="C457" s="245"/>
      <c r="D457" s="240" t="s">
        <v>155</v>
      </c>
      <c r="E457" s="246" t="s">
        <v>1</v>
      </c>
      <c r="F457" s="247" t="s">
        <v>179</v>
      </c>
      <c r="G457" s="245"/>
      <c r="H457" s="248">
        <v>-137.935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4" t="s">
        <v>155</v>
      </c>
      <c r="AU457" s="254" t="s">
        <v>82</v>
      </c>
      <c r="AV457" s="13" t="s">
        <v>82</v>
      </c>
      <c r="AW457" s="13" t="s">
        <v>32</v>
      </c>
      <c r="AX457" s="13" t="s">
        <v>75</v>
      </c>
      <c r="AY457" s="254" t="s">
        <v>144</v>
      </c>
    </row>
    <row r="458" s="14" customFormat="1">
      <c r="A458" s="14"/>
      <c r="B458" s="255"/>
      <c r="C458" s="256"/>
      <c r="D458" s="240" t="s">
        <v>155</v>
      </c>
      <c r="E458" s="257" t="s">
        <v>1</v>
      </c>
      <c r="F458" s="258" t="s">
        <v>180</v>
      </c>
      <c r="G458" s="256"/>
      <c r="H458" s="259">
        <v>356.80500000000001</v>
      </c>
      <c r="I458" s="260"/>
      <c r="J458" s="256"/>
      <c r="K458" s="256"/>
      <c r="L458" s="261"/>
      <c r="M458" s="262"/>
      <c r="N458" s="263"/>
      <c r="O458" s="263"/>
      <c r="P458" s="263"/>
      <c r="Q458" s="263"/>
      <c r="R458" s="263"/>
      <c r="S458" s="263"/>
      <c r="T458" s="26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5" t="s">
        <v>155</v>
      </c>
      <c r="AU458" s="265" t="s">
        <v>82</v>
      </c>
      <c r="AV458" s="14" t="s">
        <v>151</v>
      </c>
      <c r="AW458" s="14" t="s">
        <v>32</v>
      </c>
      <c r="AX458" s="14" t="s">
        <v>80</v>
      </c>
      <c r="AY458" s="265" t="s">
        <v>144</v>
      </c>
    </row>
    <row r="459" s="2" customFormat="1" ht="24.15" customHeight="1">
      <c r="A459" s="37"/>
      <c r="B459" s="38"/>
      <c r="C459" s="226" t="s">
        <v>784</v>
      </c>
      <c r="D459" s="226" t="s">
        <v>147</v>
      </c>
      <c r="E459" s="227" t="s">
        <v>785</v>
      </c>
      <c r="F459" s="228" t="s">
        <v>786</v>
      </c>
      <c r="G459" s="229" t="s">
        <v>159</v>
      </c>
      <c r="H459" s="230">
        <v>356.80500000000001</v>
      </c>
      <c r="I459" s="231"/>
      <c r="J459" s="232">
        <f>ROUND(I459*H459,2)</f>
        <v>0</v>
      </c>
      <c r="K459" s="233"/>
      <c r="L459" s="43"/>
      <c r="M459" s="234" t="s">
        <v>1</v>
      </c>
      <c r="N459" s="235" t="s">
        <v>40</v>
      </c>
      <c r="O459" s="90"/>
      <c r="P459" s="236">
        <f>O459*H459</f>
        <v>0</v>
      </c>
      <c r="Q459" s="236">
        <v>0</v>
      </c>
      <c r="R459" s="236">
        <f>Q459*H459</f>
        <v>0</v>
      </c>
      <c r="S459" s="236">
        <v>0</v>
      </c>
      <c r="T459" s="237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38" t="s">
        <v>235</v>
      </c>
      <c r="AT459" s="238" t="s">
        <v>147</v>
      </c>
      <c r="AU459" s="238" t="s">
        <v>82</v>
      </c>
      <c r="AY459" s="16" t="s">
        <v>144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6" t="s">
        <v>80</v>
      </c>
      <c r="BK459" s="239">
        <f>ROUND(I459*H459,2)</f>
        <v>0</v>
      </c>
      <c r="BL459" s="16" t="s">
        <v>235</v>
      </c>
      <c r="BM459" s="238" t="s">
        <v>787</v>
      </c>
    </row>
    <row r="460" s="2" customFormat="1" ht="24.15" customHeight="1">
      <c r="A460" s="37"/>
      <c r="B460" s="38"/>
      <c r="C460" s="226" t="s">
        <v>788</v>
      </c>
      <c r="D460" s="226" t="s">
        <v>147</v>
      </c>
      <c r="E460" s="227" t="s">
        <v>789</v>
      </c>
      <c r="F460" s="228" t="s">
        <v>790</v>
      </c>
      <c r="G460" s="229" t="s">
        <v>159</v>
      </c>
      <c r="H460" s="230">
        <v>356.80500000000001</v>
      </c>
      <c r="I460" s="231"/>
      <c r="J460" s="232">
        <f>ROUND(I460*H460,2)</f>
        <v>0</v>
      </c>
      <c r="K460" s="233"/>
      <c r="L460" s="43"/>
      <c r="M460" s="234" t="s">
        <v>1</v>
      </c>
      <c r="N460" s="235" t="s">
        <v>40</v>
      </c>
      <c r="O460" s="90"/>
      <c r="P460" s="236">
        <f>O460*H460</f>
        <v>0</v>
      </c>
      <c r="Q460" s="236">
        <v>0.00020000000000000001</v>
      </c>
      <c r="R460" s="236">
        <f>Q460*H460</f>
        <v>0.071361000000000008</v>
      </c>
      <c r="S460" s="236">
        <v>0</v>
      </c>
      <c r="T460" s="237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38" t="s">
        <v>235</v>
      </c>
      <c r="AT460" s="238" t="s">
        <v>147</v>
      </c>
      <c r="AU460" s="238" t="s">
        <v>82</v>
      </c>
      <c r="AY460" s="16" t="s">
        <v>144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6" t="s">
        <v>80</v>
      </c>
      <c r="BK460" s="239">
        <f>ROUND(I460*H460,2)</f>
        <v>0</v>
      </c>
      <c r="BL460" s="16" t="s">
        <v>235</v>
      </c>
      <c r="BM460" s="238" t="s">
        <v>791</v>
      </c>
    </row>
    <row r="461" s="2" customFormat="1" ht="24.15" customHeight="1">
      <c r="A461" s="37"/>
      <c r="B461" s="38"/>
      <c r="C461" s="226" t="s">
        <v>792</v>
      </c>
      <c r="D461" s="226" t="s">
        <v>147</v>
      </c>
      <c r="E461" s="227" t="s">
        <v>793</v>
      </c>
      <c r="F461" s="228" t="s">
        <v>794</v>
      </c>
      <c r="G461" s="229" t="s">
        <v>159</v>
      </c>
      <c r="H461" s="230">
        <v>356.80500000000001</v>
      </c>
      <c r="I461" s="231"/>
      <c r="J461" s="232">
        <f>ROUND(I461*H461,2)</f>
        <v>0</v>
      </c>
      <c r="K461" s="233"/>
      <c r="L461" s="43"/>
      <c r="M461" s="234" t="s">
        <v>1</v>
      </c>
      <c r="N461" s="235" t="s">
        <v>40</v>
      </c>
      <c r="O461" s="90"/>
      <c r="P461" s="236">
        <f>O461*H461</f>
        <v>0</v>
      </c>
      <c r="Q461" s="236">
        <v>0.00029</v>
      </c>
      <c r="R461" s="236">
        <f>Q461*H461</f>
        <v>0.10347345000000001</v>
      </c>
      <c r="S461" s="236">
        <v>0</v>
      </c>
      <c r="T461" s="237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38" t="s">
        <v>235</v>
      </c>
      <c r="AT461" s="238" t="s">
        <v>147</v>
      </c>
      <c r="AU461" s="238" t="s">
        <v>82</v>
      </c>
      <c r="AY461" s="16" t="s">
        <v>144</v>
      </c>
      <c r="BE461" s="239">
        <f>IF(N461="základní",J461,0)</f>
        <v>0</v>
      </c>
      <c r="BF461" s="239">
        <f>IF(N461="snížená",J461,0)</f>
        <v>0</v>
      </c>
      <c r="BG461" s="239">
        <f>IF(N461="zákl. přenesená",J461,0)</f>
        <v>0</v>
      </c>
      <c r="BH461" s="239">
        <f>IF(N461="sníž. přenesená",J461,0)</f>
        <v>0</v>
      </c>
      <c r="BI461" s="239">
        <f>IF(N461="nulová",J461,0)</f>
        <v>0</v>
      </c>
      <c r="BJ461" s="16" t="s">
        <v>80</v>
      </c>
      <c r="BK461" s="239">
        <f>ROUND(I461*H461,2)</f>
        <v>0</v>
      </c>
      <c r="BL461" s="16" t="s">
        <v>235</v>
      </c>
      <c r="BM461" s="238" t="s">
        <v>795</v>
      </c>
    </row>
    <row r="462" s="12" customFormat="1" ht="25.92" customHeight="1">
      <c r="A462" s="12"/>
      <c r="B462" s="210"/>
      <c r="C462" s="211"/>
      <c r="D462" s="212" t="s">
        <v>74</v>
      </c>
      <c r="E462" s="213" t="s">
        <v>121</v>
      </c>
      <c r="F462" s="213" t="s">
        <v>796</v>
      </c>
      <c r="G462" s="211"/>
      <c r="H462" s="211"/>
      <c r="I462" s="214"/>
      <c r="J462" s="215">
        <f>BK462</f>
        <v>0</v>
      </c>
      <c r="K462" s="211"/>
      <c r="L462" s="216"/>
      <c r="M462" s="217"/>
      <c r="N462" s="218"/>
      <c r="O462" s="218"/>
      <c r="P462" s="219">
        <f>P463+P465+P467</f>
        <v>0</v>
      </c>
      <c r="Q462" s="218"/>
      <c r="R462" s="219">
        <f>R463+R465+R467</f>
        <v>0</v>
      </c>
      <c r="S462" s="218"/>
      <c r="T462" s="220">
        <f>T463+T465+T467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21" t="s">
        <v>181</v>
      </c>
      <c r="AT462" s="222" t="s">
        <v>74</v>
      </c>
      <c r="AU462" s="222" t="s">
        <v>75</v>
      </c>
      <c r="AY462" s="221" t="s">
        <v>144</v>
      </c>
      <c r="BK462" s="223">
        <f>BK463+BK465+BK467</f>
        <v>0</v>
      </c>
    </row>
    <row r="463" s="12" customFormat="1" ht="22.8" customHeight="1">
      <c r="A463" s="12"/>
      <c r="B463" s="210"/>
      <c r="C463" s="211"/>
      <c r="D463" s="212" t="s">
        <v>74</v>
      </c>
      <c r="E463" s="224" t="s">
        <v>797</v>
      </c>
      <c r="F463" s="224" t="s">
        <v>120</v>
      </c>
      <c r="G463" s="211"/>
      <c r="H463" s="211"/>
      <c r="I463" s="214"/>
      <c r="J463" s="225">
        <f>BK463</f>
        <v>0</v>
      </c>
      <c r="K463" s="211"/>
      <c r="L463" s="216"/>
      <c r="M463" s="217"/>
      <c r="N463" s="218"/>
      <c r="O463" s="218"/>
      <c r="P463" s="219">
        <f>P464</f>
        <v>0</v>
      </c>
      <c r="Q463" s="218"/>
      <c r="R463" s="219">
        <f>R464</f>
        <v>0</v>
      </c>
      <c r="S463" s="218"/>
      <c r="T463" s="220">
        <f>T464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21" t="s">
        <v>181</v>
      </c>
      <c r="AT463" s="222" t="s">
        <v>74</v>
      </c>
      <c r="AU463" s="222" t="s">
        <v>80</v>
      </c>
      <c r="AY463" s="221" t="s">
        <v>144</v>
      </c>
      <c r="BK463" s="223">
        <f>BK464</f>
        <v>0</v>
      </c>
    </row>
    <row r="464" s="2" customFormat="1" ht="14.4" customHeight="1">
      <c r="A464" s="37"/>
      <c r="B464" s="38"/>
      <c r="C464" s="226" t="s">
        <v>798</v>
      </c>
      <c r="D464" s="226" t="s">
        <v>147</v>
      </c>
      <c r="E464" s="227" t="s">
        <v>799</v>
      </c>
      <c r="F464" s="228" t="s">
        <v>120</v>
      </c>
      <c r="G464" s="229" t="s">
        <v>336</v>
      </c>
      <c r="H464" s="230">
        <v>1</v>
      </c>
      <c r="I464" s="231"/>
      <c r="J464" s="232">
        <f>ROUND(I464*H464,2)</f>
        <v>0</v>
      </c>
      <c r="K464" s="233"/>
      <c r="L464" s="43"/>
      <c r="M464" s="234" t="s">
        <v>1</v>
      </c>
      <c r="N464" s="235" t="s">
        <v>40</v>
      </c>
      <c r="O464" s="90"/>
      <c r="P464" s="236">
        <f>O464*H464</f>
        <v>0</v>
      </c>
      <c r="Q464" s="236">
        <v>0</v>
      </c>
      <c r="R464" s="236">
        <f>Q464*H464</f>
        <v>0</v>
      </c>
      <c r="S464" s="236">
        <v>0</v>
      </c>
      <c r="T464" s="237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38" t="s">
        <v>800</v>
      </c>
      <c r="AT464" s="238" t="s">
        <v>147</v>
      </c>
      <c r="AU464" s="238" t="s">
        <v>82</v>
      </c>
      <c r="AY464" s="16" t="s">
        <v>144</v>
      </c>
      <c r="BE464" s="239">
        <f>IF(N464="základní",J464,0)</f>
        <v>0</v>
      </c>
      <c r="BF464" s="239">
        <f>IF(N464="snížená",J464,0)</f>
        <v>0</v>
      </c>
      <c r="BG464" s="239">
        <f>IF(N464="zákl. přenesená",J464,0)</f>
        <v>0</v>
      </c>
      <c r="BH464" s="239">
        <f>IF(N464="sníž. přenesená",J464,0)</f>
        <v>0</v>
      </c>
      <c r="BI464" s="239">
        <f>IF(N464="nulová",J464,0)</f>
        <v>0</v>
      </c>
      <c r="BJ464" s="16" t="s">
        <v>80</v>
      </c>
      <c r="BK464" s="239">
        <f>ROUND(I464*H464,2)</f>
        <v>0</v>
      </c>
      <c r="BL464" s="16" t="s">
        <v>800</v>
      </c>
      <c r="BM464" s="238" t="s">
        <v>801</v>
      </c>
    </row>
    <row r="465" s="12" customFormat="1" ht="22.8" customHeight="1">
      <c r="A465" s="12"/>
      <c r="B465" s="210"/>
      <c r="C465" s="211"/>
      <c r="D465" s="212" t="s">
        <v>74</v>
      </c>
      <c r="E465" s="224" t="s">
        <v>802</v>
      </c>
      <c r="F465" s="224" t="s">
        <v>123</v>
      </c>
      <c r="G465" s="211"/>
      <c r="H465" s="211"/>
      <c r="I465" s="214"/>
      <c r="J465" s="225">
        <f>BK465</f>
        <v>0</v>
      </c>
      <c r="K465" s="211"/>
      <c r="L465" s="216"/>
      <c r="M465" s="217"/>
      <c r="N465" s="218"/>
      <c r="O465" s="218"/>
      <c r="P465" s="219">
        <f>P466</f>
        <v>0</v>
      </c>
      <c r="Q465" s="218"/>
      <c r="R465" s="219">
        <f>R466</f>
        <v>0</v>
      </c>
      <c r="S465" s="218"/>
      <c r="T465" s="220">
        <f>T466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21" t="s">
        <v>181</v>
      </c>
      <c r="AT465" s="222" t="s">
        <v>74</v>
      </c>
      <c r="AU465" s="222" t="s">
        <v>80</v>
      </c>
      <c r="AY465" s="221" t="s">
        <v>144</v>
      </c>
      <c r="BK465" s="223">
        <f>BK466</f>
        <v>0</v>
      </c>
    </row>
    <row r="466" s="2" customFormat="1" ht="14.4" customHeight="1">
      <c r="A466" s="37"/>
      <c r="B466" s="38"/>
      <c r="C466" s="226" t="s">
        <v>803</v>
      </c>
      <c r="D466" s="226" t="s">
        <v>147</v>
      </c>
      <c r="E466" s="227" t="s">
        <v>804</v>
      </c>
      <c r="F466" s="228" t="s">
        <v>123</v>
      </c>
      <c r="G466" s="229" t="s">
        <v>336</v>
      </c>
      <c r="H466" s="230">
        <v>1</v>
      </c>
      <c r="I466" s="231"/>
      <c r="J466" s="232">
        <f>ROUND(I466*H466,2)</f>
        <v>0</v>
      </c>
      <c r="K466" s="233"/>
      <c r="L466" s="43"/>
      <c r="M466" s="234" t="s">
        <v>1</v>
      </c>
      <c r="N466" s="235" t="s">
        <v>40</v>
      </c>
      <c r="O466" s="90"/>
      <c r="P466" s="236">
        <f>O466*H466</f>
        <v>0</v>
      </c>
      <c r="Q466" s="236">
        <v>0</v>
      </c>
      <c r="R466" s="236">
        <f>Q466*H466</f>
        <v>0</v>
      </c>
      <c r="S466" s="236">
        <v>0</v>
      </c>
      <c r="T466" s="237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8" t="s">
        <v>800</v>
      </c>
      <c r="AT466" s="238" t="s">
        <v>147</v>
      </c>
      <c r="AU466" s="238" t="s">
        <v>82</v>
      </c>
      <c r="AY466" s="16" t="s">
        <v>144</v>
      </c>
      <c r="BE466" s="239">
        <f>IF(N466="základní",J466,0)</f>
        <v>0</v>
      </c>
      <c r="BF466" s="239">
        <f>IF(N466="snížená",J466,0)</f>
        <v>0</v>
      </c>
      <c r="BG466" s="239">
        <f>IF(N466="zákl. přenesená",J466,0)</f>
        <v>0</v>
      </c>
      <c r="BH466" s="239">
        <f>IF(N466="sníž. přenesená",J466,0)</f>
        <v>0</v>
      </c>
      <c r="BI466" s="239">
        <f>IF(N466="nulová",J466,0)</f>
        <v>0</v>
      </c>
      <c r="BJ466" s="16" t="s">
        <v>80</v>
      </c>
      <c r="BK466" s="239">
        <f>ROUND(I466*H466,2)</f>
        <v>0</v>
      </c>
      <c r="BL466" s="16" t="s">
        <v>800</v>
      </c>
      <c r="BM466" s="238" t="s">
        <v>805</v>
      </c>
    </row>
    <row r="467" s="12" customFormat="1" ht="22.8" customHeight="1">
      <c r="A467" s="12"/>
      <c r="B467" s="210"/>
      <c r="C467" s="211"/>
      <c r="D467" s="212" t="s">
        <v>74</v>
      </c>
      <c r="E467" s="224" t="s">
        <v>806</v>
      </c>
      <c r="F467" s="224" t="s">
        <v>124</v>
      </c>
      <c r="G467" s="211"/>
      <c r="H467" s="211"/>
      <c r="I467" s="214"/>
      <c r="J467" s="225">
        <f>BK467</f>
        <v>0</v>
      </c>
      <c r="K467" s="211"/>
      <c r="L467" s="216"/>
      <c r="M467" s="217"/>
      <c r="N467" s="218"/>
      <c r="O467" s="218"/>
      <c r="P467" s="219">
        <f>P468</f>
        <v>0</v>
      </c>
      <c r="Q467" s="218"/>
      <c r="R467" s="219">
        <f>R468</f>
        <v>0</v>
      </c>
      <c r="S467" s="218"/>
      <c r="T467" s="220">
        <f>T468</f>
        <v>0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21" t="s">
        <v>181</v>
      </c>
      <c r="AT467" s="222" t="s">
        <v>74</v>
      </c>
      <c r="AU467" s="222" t="s">
        <v>80</v>
      </c>
      <c r="AY467" s="221" t="s">
        <v>144</v>
      </c>
      <c r="BK467" s="223">
        <f>BK468</f>
        <v>0</v>
      </c>
    </row>
    <row r="468" s="2" customFormat="1" ht="14.4" customHeight="1">
      <c r="A468" s="37"/>
      <c r="B468" s="38"/>
      <c r="C468" s="226" t="s">
        <v>807</v>
      </c>
      <c r="D468" s="226" t="s">
        <v>147</v>
      </c>
      <c r="E468" s="227" t="s">
        <v>808</v>
      </c>
      <c r="F468" s="228" t="s">
        <v>124</v>
      </c>
      <c r="G468" s="229" t="s">
        <v>336</v>
      </c>
      <c r="H468" s="230">
        <v>1</v>
      </c>
      <c r="I468" s="231"/>
      <c r="J468" s="232">
        <f>ROUND(I468*H468,2)</f>
        <v>0</v>
      </c>
      <c r="K468" s="233"/>
      <c r="L468" s="43"/>
      <c r="M468" s="277" t="s">
        <v>1</v>
      </c>
      <c r="N468" s="278" t="s">
        <v>40</v>
      </c>
      <c r="O468" s="279"/>
      <c r="P468" s="280">
        <f>O468*H468</f>
        <v>0</v>
      </c>
      <c r="Q468" s="280">
        <v>0</v>
      </c>
      <c r="R468" s="280">
        <f>Q468*H468</f>
        <v>0</v>
      </c>
      <c r="S468" s="280">
        <v>0</v>
      </c>
      <c r="T468" s="281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38" t="s">
        <v>800</v>
      </c>
      <c r="AT468" s="238" t="s">
        <v>147</v>
      </c>
      <c r="AU468" s="238" t="s">
        <v>82</v>
      </c>
      <c r="AY468" s="16" t="s">
        <v>144</v>
      </c>
      <c r="BE468" s="239">
        <f>IF(N468="základní",J468,0)</f>
        <v>0</v>
      </c>
      <c r="BF468" s="239">
        <f>IF(N468="snížená",J468,0)</f>
        <v>0</v>
      </c>
      <c r="BG468" s="239">
        <f>IF(N468="zákl. přenesená",J468,0)</f>
        <v>0</v>
      </c>
      <c r="BH468" s="239">
        <f>IF(N468="sníž. přenesená",J468,0)</f>
        <v>0</v>
      </c>
      <c r="BI468" s="239">
        <f>IF(N468="nulová",J468,0)</f>
        <v>0</v>
      </c>
      <c r="BJ468" s="16" t="s">
        <v>80</v>
      </c>
      <c r="BK468" s="239">
        <f>ROUND(I468*H468,2)</f>
        <v>0</v>
      </c>
      <c r="BL468" s="16" t="s">
        <v>800</v>
      </c>
      <c r="BM468" s="238" t="s">
        <v>809</v>
      </c>
    </row>
    <row r="469" s="2" customFormat="1" ht="6.96" customHeight="1">
      <c r="A469" s="37"/>
      <c r="B469" s="65"/>
      <c r="C469" s="66"/>
      <c r="D469" s="66"/>
      <c r="E469" s="66"/>
      <c r="F469" s="66"/>
      <c r="G469" s="66"/>
      <c r="H469" s="66"/>
      <c r="I469" s="66"/>
      <c r="J469" s="66"/>
      <c r="K469" s="66"/>
      <c r="L469" s="43"/>
      <c r="M469" s="37"/>
      <c r="O469" s="37"/>
      <c r="P469" s="37"/>
      <c r="Q469" s="37"/>
      <c r="R469" s="37"/>
      <c r="S469" s="37"/>
      <c r="T469" s="37"/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</row>
  </sheetData>
  <sheetProtection sheet="1" autoFilter="0" formatColumns="0" formatRows="0" objects="1" scenarios="1" spinCount="100000" saltValue="pxOZDQIsh+U2eXi9Nn2Yx2UzQRpFpsrFsajk/tnn717EzA30BG6cdGnQkqIwxGJwZgmIlHHczy7IOpnoC5rV+Q==" hashValue="UR/4nC6dktjET/iYRPd6kt9Q3Oafn5hmk/HDAFA4D/TlcXaND9cwEIAC7Tda2OQPcQWsCQBFJMlbwWy/bNYUYw==" algorithmName="SHA-512" password="CC35"/>
  <autoFilter ref="C149:K468"/>
  <mergeCells count="11">
    <mergeCell ref="E7:H7"/>
    <mergeCell ref="E16:H16"/>
    <mergeCell ref="E25:H25"/>
    <mergeCell ref="E85:H85"/>
    <mergeCell ref="D126:F126"/>
    <mergeCell ref="D127:F127"/>
    <mergeCell ref="D128:F128"/>
    <mergeCell ref="D129:F129"/>
    <mergeCell ref="D130:F130"/>
    <mergeCell ref="E142:H14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MKADERABEK\Martin</dc:creator>
  <cp:lastModifiedBy>MKADERABEK\Martin</cp:lastModifiedBy>
  <dcterms:created xsi:type="dcterms:W3CDTF">2020-10-07T06:15:44Z</dcterms:created>
  <dcterms:modified xsi:type="dcterms:W3CDTF">2020-10-07T06:15:48Z</dcterms:modified>
</cp:coreProperties>
</file>